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talogübersicht" sheetId="1" state="visible" r:id="rId3"/>
    <sheet name="Preise" sheetId="2" state="visible" r:id="rId4"/>
    <sheet name="Gruppen" sheetId="3" state="visible" r:id="rId5"/>
  </sheets>
  <definedNames>
    <definedName function="false" hidden="false" localSheetId="0" name="_xlnm.Print_Titles" vbProcedure="false">Katalogübersicht!$5:$5</definedName>
    <definedName function="false" hidden="true" localSheetId="0" name="_xlnm._FilterDatabase" vbProcedure="false">Katalogübersicht!$A$5:$Q$77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<sst xmlns="http://schemas.openxmlformats.org/spreadsheetml/2006/main" count="734" uniqueCount="520">
  <si>
    <t xml:space="preserve">ASEING Rohrklassenkataloge für AutoCAD Plant 3D – Katalogübersicht &amp; Preisliste</t>
  </si>
  <si>
    <t xml:space="preserve">A. Seitz Ingenieur GmbH · vertrieb@seitz-ingenieure.de · www.seitz-ingenieure.de · Stand 09/2026 · Preise netto zzgl. MwSt.</t>
  </si>
  <si>
    <t xml:space="preserve">Spalte „Auswahl“: Kataloge mit x markieren – die Summe unten zeigt den Einzelpreis Ihrer Auswahl und den Vergleich zum Gesamtpaket.</t>
  </si>
  <si>
    <t xml:space="preserve">Nr.</t>
  </si>
  <si>
    <t xml:space="preserve">Gruppe</t>
  </si>
  <si>
    <t xml:space="preserve">Katalog</t>
  </si>
  <si>
    <t xml:space="preserve">Inhalt</t>
  </si>
  <si>
    <t xml:space="preserve">Bauteilarten</t>
  </si>
  <si>
    <t xml:space="preserve">Normen (Auszug)</t>
  </si>
  <si>
    <t xml:space="preserve">Werkstoffe (Auszug)</t>
  </si>
  <si>
    <t xml:space="preserve">Druckstufen</t>
  </si>
  <si>
    <t xml:space="preserve">Nennweiten</t>
  </si>
  <si>
    <t xml:space="preserve">Teile</t>
  </si>
  <si>
    <t xml:space="preserve">Familien</t>
  </si>
  <si>
    <t xml:space="preserve">Teile mit Gewicht</t>
  </si>
  <si>
    <t xml:space="preserve">Preisstufe</t>
  </si>
  <si>
    <t xml:space="preserve">Preis netto (€)</t>
  </si>
  <si>
    <t xml:space="preserve">Auswahl (x)</t>
  </si>
  <si>
    <t xml:space="preserve">Hinweis</t>
  </si>
  <si>
    <t xml:space="preserve">Datei</t>
  </si>
  <si>
    <t xml:space="preserve">Stahl – Rohre &amp; Formteile</t>
  </si>
  <si>
    <t xml:space="preserve">STA-01</t>
  </si>
  <si>
    <t xml:space="preserve">Stahl Rohre &amp; Fittinge</t>
  </si>
  <si>
    <t xml:space="preserve">Rohre DIN EN 10216-2/10217-2, Formteile DIN EN 10253-2/-3, Flansche DIN EN 1092-1, Dichtungen DIN EN 1514-1, Schraubensätze, Stutzen – P235GH</t>
  </si>
  <si>
    <t xml:space="preserve">Stutzen, Reduzierungen, Bögen, T-Stücke, Dichtungen, Rohre, Flansche, Schraubensätze</t>
  </si>
  <si>
    <t xml:space="preserve">DIN EN 10253-2; DIN EN 10253-3; DIN EN 1092-1; DIN EN 1514-1</t>
  </si>
  <si>
    <t xml:space="preserve">P235GH</t>
  </si>
  <si>
    <t xml:space="preserve">PN 10, PN 16, PN 25, PN 40, PN 63, PN 100</t>
  </si>
  <si>
    <t xml:space="preserve">DN 6 – 2400</t>
  </si>
  <si>
    <t xml:space="preserve">XL</t>
  </si>
  <si>
    <t xml:space="preserve">Teilmenge des Katalogs mit Wandstärkenreihen 1–8</t>
  </si>
  <si>
    <t xml:space="preserve">CPak DIN EN Stahl\Stahl_Rohre_und_Fittings-Katalog.pcat</t>
  </si>
  <si>
    <t xml:space="preserve">STA-02</t>
  </si>
  <si>
    <t xml:space="preserve">Stahl Rohre &amp; Fittinge – Wandstärkenreihen 1–8</t>
  </si>
  <si>
    <t xml:space="preserve">Wie Stahl Rohre &amp; Fittinge, durchgängig in Wandstärkenreihen 1–8 für Rohre, Bögen, T-Stücke, Reduzierungen, Kappen, Sattelstutzen – P235GH</t>
  </si>
  <si>
    <t xml:space="preserve">Stutzen, Reduzierungen, Bögen, T-Stücke, Dichtungen, Rohre, Kappen, Flansche</t>
  </si>
  <si>
    <t xml:space="preserve">DIN EN 10253-2; EN 13480; DIN EN 10253-3; DIN EN 1092-1</t>
  </si>
  <si>
    <t xml:space="preserve">PN 10, PN 16, PN 25, PN 40, PN 63, PN 100, PN 160, PN 250</t>
  </si>
  <si>
    <t xml:space="preserve">Obermenge des Stahlkatalogs</t>
  </si>
  <si>
    <t xml:space="preserve">CPak DIN EN Stahl\Stahl_Rohre_und_Fittings-Katalog-Wandstärkenreihe.pcat</t>
  </si>
  <si>
    <t xml:space="preserve">STA-03</t>
  </si>
  <si>
    <t xml:space="preserve">Stahl Rohre &amp; Fittinge DIN/ASME</t>
  </si>
  <si>
    <t xml:space="preserve">Stahlrohrleitungsteile nach DIN EN mit ASME-Flanschen (Class 150), Steckscheiben, Bestelltexte nach DIN 21057</t>
  </si>
  <si>
    <t xml:space="preserve">Stutzen, Dichtungen, Reduzierungen, T-Stücke, Bögen, Steckscheiben, Flansche, Rohre</t>
  </si>
  <si>
    <t xml:space="preserve">DIN EN 10253-2; DIN 21057-1; DIN EN 1092-1; DIN EN 12560-1</t>
  </si>
  <si>
    <t xml:space="preserve">P235GH; PTFE; Graphit; 25CrMo4</t>
  </si>
  <si>
    <t xml:space="preserve">PN 10, Class 150</t>
  </si>
  <si>
    <t xml:space="preserve">L</t>
  </si>
  <si>
    <t xml:space="preserve">CPak DIN EN Stahl\Stahl_Rohre_und_Fittings-Katalog_DIN_ASME.pcat</t>
  </si>
  <si>
    <t xml:space="preserve">Edelstahl – Rohre &amp; Formteile</t>
  </si>
  <si>
    <t xml:space="preserve">EDS-01</t>
  </si>
  <si>
    <t xml:space="preserve">Edelstahl Rohre &amp; Fittinge</t>
  </si>
  <si>
    <t xml:space="preserve">Rohre DIN EN 10217-7, Formteile DIN EN 10253-4, Flansche DIN EN 1092-1 (Vorschweiß-, Los-, Glattflansch), Dichtungen – 1.4541, 1.4306, 1.4571</t>
  </si>
  <si>
    <t xml:space="preserve">Bögen, Stutzen, Reduzierungen, T-Stücke, Rohre, Dichtungen, Flansche, Schraubensätze</t>
  </si>
  <si>
    <t xml:space="preserve">DIN EN 10253-4; DIN EN 1092-1; DIN EN 1514-1; DIN EN 10217-7</t>
  </si>
  <si>
    <t xml:space="preserve">X6CrNiTi18-10; X2CrNi18-9; X6CrNiMoTi17-12-2; X6CrNiTi18-10, X6CrNiMoTi17-12-2</t>
  </si>
  <si>
    <t xml:space="preserve">PN 2.5, PN 6, PN 10, PN 16, PN 25, PN 40, PN 63, PN 100</t>
  </si>
  <si>
    <t xml:space="preserve">DN 6 – 4000</t>
  </si>
  <si>
    <t xml:space="preserve">CPak DIN EN Edelstahl\Edelstahl_Rohre_und_Fittings-Katalog.pcat</t>
  </si>
  <si>
    <t xml:space="preserve">EDS-02</t>
  </si>
  <si>
    <t xml:space="preserve">Edelstahl Rohre &amp; Fittinge DIN/ASME</t>
  </si>
  <si>
    <t xml:space="preserve">Edelstahl nach DIN EN plus ASME-Flansche (Class 150), Steckscheiben, Stutzen; Bestelltexte nach DIN 21057</t>
  </si>
  <si>
    <t xml:space="preserve">Stutzen, Dichtungen, T-Stücke, Reduzierungen, Steckscheiben, Bögen, Flansche, Rohre</t>
  </si>
  <si>
    <t xml:space="preserve">DIN 21057-1; DIN EN 10253-4; DIN EN 1514-1; DIN EN 1092-1</t>
  </si>
  <si>
    <t xml:space="preserve">Edelstahl; X2CrNiMo17-12-2; X5CrNi18-10/X2CrNi18-9; X1NiCrMoCu25-20-5</t>
  </si>
  <si>
    <t xml:space="preserve">PN 6, PN 10, PN 16, PN 40, Class 150</t>
  </si>
  <si>
    <t xml:space="preserve">DN 6 – 3000</t>
  </si>
  <si>
    <t xml:space="preserve">CPak DIN EN Edelstahl\Edelstahl_Rohre_und_Fittings-Katalog_DIN_ASME.pcat</t>
  </si>
  <si>
    <t xml:space="preserve">EDS-03</t>
  </si>
  <si>
    <t xml:space="preserve">Edelstahl &amp; Sonderwerkstoffe DIN</t>
  </si>
  <si>
    <t xml:space="preserve">Formteile DIN 2615/2616, EN 10253-4, Bördel/Losflansche – u. a. AISI 321/316Ti, Alloy 800H</t>
  </si>
  <si>
    <t xml:space="preserve">Reduzierungen, T-Stücke, Flansche, Blindflansche, Bögen, Bunde, Schraubensätze, Dichtungen</t>
  </si>
  <si>
    <t xml:space="preserve">DIN EN 10253-4-A; DIN 2615; EN 10253-4-A; DIN 2616-2</t>
  </si>
  <si>
    <t xml:space="preserve">AISI 321; Alloy 800H; AISI 316Ti; Sandvik SX Alloy</t>
  </si>
  <si>
    <t xml:space="preserve">CPak DIN EN Edelstahl\SS DIN Pipes and Fittings Catalog.pcat</t>
  </si>
  <si>
    <t xml:space="preserve">EDS-04</t>
  </si>
  <si>
    <t xml:space="preserve">Aseptik-Bauteile</t>
  </si>
  <si>
    <t xml:space="preserve">Aseptik-Verbindungen DIN EN 11864, Formteile, Flansche, PTFE/FEP-Dichtungen – u. a. Hastelloy C22 (2.4602), PN10</t>
  </si>
  <si>
    <t xml:space="preserve">Flansche, Reduzierungen, T-Stücke, Bögen, Schraubensätze, Dichtungen, Blindflansche, Rohre</t>
  </si>
  <si>
    <t xml:space="preserve">EN 10253-2; DIN EN 1092-1; DIN 2605; DIN EN 11864-2</t>
  </si>
  <si>
    <t xml:space="preserve">Hastelloy C22; A4; PTFE; FEP</t>
  </si>
  <si>
    <t xml:space="preserve">PN 10</t>
  </si>
  <si>
    <t xml:space="preserve">DN 10 – 100</t>
  </si>
  <si>
    <t xml:space="preserve">S</t>
  </si>
  <si>
    <t xml:space="preserve">CPak DIN EN Edelstahl\Aseptik_Bauteile.pcat</t>
  </si>
  <si>
    <t xml:space="preserve">EDS-05</t>
  </si>
  <si>
    <t xml:space="preserve">Geberit Mapress Edelstahl (Pressfitting)</t>
  </si>
  <si>
    <t xml:space="preserve">Pressfittingsystem Edelstahl: Rohre, Bögen, T-Stücke, Muffen, Übergänge, Flansche – PN16</t>
  </si>
  <si>
    <t xml:space="preserve">T-Stücke, Bögen, Muffen/Kupplungen, Reduzierungen, Flansche, Rohre, Schraubensätze, Kappen</t>
  </si>
  <si>
    <t xml:space="preserve">DIN EN 10088</t>
  </si>
  <si>
    <t xml:space="preserve">Edelstahl; Faserverbundwerkstoff; CrNi-Stahl</t>
  </si>
  <si>
    <t xml:space="preserve">PN 16</t>
  </si>
  <si>
    <t xml:space="preserve">CPak DIN Bloecke\Geberit_Mapress_Edelstahl.pcat</t>
  </si>
  <si>
    <t xml:space="preserve">Emaille / DIN 2873</t>
  </si>
  <si>
    <t xml:space="preserve">EMA-01</t>
  </si>
  <si>
    <t xml:space="preserve">Emaille DIN 2873 – Gesamtkatalog</t>
  </si>
  <si>
    <t xml:space="preserve">Emaillierte Rohrleitungsteile DIN 2873 (Email DD3009), Losflansche, Dichtungen, Schraubensätze, PN 2,5–100</t>
  </si>
  <si>
    <t xml:space="preserve">Schraubensätze, Dichtungen, T-Stücke, Reduzierungen, Bögen, Flansche, Rohre, Nipple</t>
  </si>
  <si>
    <t xml:space="preserve">DIN 2873; DIN 2690; EN 10242; BS EN 10241</t>
  </si>
  <si>
    <t xml:space="preserve">Email DD3009; 25CrMo4; Graphit; Aramid</t>
  </si>
  <si>
    <t xml:space="preserve">PN 1, PN 2.5, PN 6, PN 10, PN 16, PN 25, PN 40, PN 64, PN 100, PN 160</t>
  </si>
  <si>
    <t xml:space="preserve">CPak DIN geflanscht\DIN 2873 Pipes and Fittings Catalog.pcat</t>
  </si>
  <si>
    <t xml:space="preserve">EMA-02</t>
  </si>
  <si>
    <t xml:space="preserve">Emaille DIN 2873 – PN10</t>
  </si>
  <si>
    <t xml:space="preserve">Emaillierte Rohre, Formteile, Distanzscheiben und Kreuzstücke DIN 2873, PN10</t>
  </si>
  <si>
    <t xml:space="preserve">Reduzierungen, Rohre, T-Stücke, Bögen, Distanzscheiben, Stutzen, Kreuzstücke, Dichtungen</t>
  </si>
  <si>
    <t xml:space="preserve">DIN 2873; DIN EN 102453-4; DIN EN 10253-4; DIN EN ISO 1127</t>
  </si>
  <si>
    <t xml:space="preserve">Email DD3009; Edelstahl A4; P235GH-P265GH/PTFE; Stem</t>
  </si>
  <si>
    <t xml:space="preserve">M</t>
  </si>
  <si>
    <t xml:space="preserve">CPak DIN geflanscht\DIN2873_PN10_A_B1_Pipes_and_Fittings-Catalog.pcat</t>
  </si>
  <si>
    <t xml:space="preserve">EMA-03</t>
  </si>
  <si>
    <t xml:space="preserve">Emaille DIN 2873 – PN16</t>
  </si>
  <si>
    <t xml:space="preserve">Emaillierte Rohre, Formteile, Distanzscheiben und Kreuzstücke DIN 2873, PN16</t>
  </si>
  <si>
    <t xml:space="preserve">Rohre, Distanzscheiben, Reduzierungen, T-Stücke, Bögen, Kreuzstücke, Dichtungen, Schraubensätze</t>
  </si>
  <si>
    <t xml:space="preserve">DIN 2873; DIN 2783; EN ISO 4032, EN ISO 4014; DIN EN 1514-1</t>
  </si>
  <si>
    <t xml:space="preserve">Email DD3009; Graphit; 25CrMo4; EPDM/S235JR</t>
  </si>
  <si>
    <t xml:space="preserve">CPak DIN geflanscht\DIN2873_PN16_A_Pipes_and_Fittings-Catalog.pcat</t>
  </si>
  <si>
    <t xml:space="preserve">Kunststoff – Rohre &amp; Formteile</t>
  </si>
  <si>
    <t xml:space="preserve">KST-01</t>
  </si>
  <si>
    <t xml:space="preserve">PE Polyethylen</t>
  </si>
  <si>
    <t xml:space="preserve">PE-Rohre und Formteile DIN 8074/8075, SDR 11/17, Vorschweißbunde, Losflansche, Schraubensätze</t>
  </si>
  <si>
    <t xml:space="preserve">Reduzierungen, T-Stücke, Schraubensätze, Bögen, Bunde, Rohre, Flansche, Kappen</t>
  </si>
  <si>
    <t xml:space="preserve">DIN EN 4014; DIN EN 1092-1; DIN 8074/75; G-WN 12-3116-1 WGER BBL1</t>
  </si>
  <si>
    <t xml:space="preserve">PE; VA; St.verz.; PTFE</t>
  </si>
  <si>
    <t xml:space="preserve">PN 6, PN 10, PN 16</t>
  </si>
  <si>
    <t xml:space="preserve">DN 10 – 1400</t>
  </si>
  <si>
    <t xml:space="preserve">CPak DIN Kunststoffe\PE-Polyethylen-Kunststoff Katalog.pcat</t>
  </si>
  <si>
    <t xml:space="preserve">KST-02</t>
  </si>
  <si>
    <t xml:space="preserve">PP Polypropylen</t>
  </si>
  <si>
    <t xml:space="preserve">PP-Rohre und Formteile DIN 8077/8078, SDR 11/17, Flansche, Dichtungen</t>
  </si>
  <si>
    <t xml:space="preserve">Reduzierungen, Dichtungen, T-Stücke, Flansche, Bögen, Bunde, Schraubensätze, Kappen</t>
  </si>
  <si>
    <t xml:space="preserve">DIN EN 1092-1; DIN EN 4014; DIN 8077; EN 1092-1 Typ 04</t>
  </si>
  <si>
    <t xml:space="preserve">PP; PPS; EPDM; St.verz.</t>
  </si>
  <si>
    <t xml:space="preserve">PN 6, PN 10, Class 150</t>
  </si>
  <si>
    <t xml:space="preserve">DN 6 – 800</t>
  </si>
  <si>
    <t xml:space="preserve">CPak DIN Kunststoffe\PP-Polypropylen-Kunststoff Katalog.pcat</t>
  </si>
  <si>
    <t xml:space="preserve">KST-03</t>
  </si>
  <si>
    <t xml:space="preserve">PVC Polyvinylchlorid</t>
  </si>
  <si>
    <t xml:space="preserve">PVC-/PP-H-Abwasser- und Druckrohrsysteme mit Steckmuffen und Klebeverbindungen</t>
  </si>
  <si>
    <t xml:space="preserve">T-Stücke, Rohre, Bögen, Kappen, Dichtungen, Hülsen</t>
  </si>
  <si>
    <t xml:space="preserve">PP-H; PVC; PPS; SBR</t>
  </si>
  <si>
    <t xml:space="preserve">DN 32 – 800</t>
  </si>
  <si>
    <t xml:space="preserve">CPak DIN Kunststoffe\PVC-Polyvinylchlorid-Kunststoff Katalog.pcat</t>
  </si>
  <si>
    <t xml:space="preserve">KST-04</t>
  </si>
  <si>
    <t xml:space="preserve">PVDF Polyvinylidenfluorid</t>
  </si>
  <si>
    <t xml:space="preserve">PVDF-Rohre und Formteile, Bunde, Muffen – PN16</t>
  </si>
  <si>
    <t xml:space="preserve">Muffen/Kupplungen, Reduzierungen, Bögen, Rohre, Kappen, Bunde, T-Stücke</t>
  </si>
  <si>
    <t xml:space="preserve">PVDF</t>
  </si>
  <si>
    <t xml:space="preserve">PN 10, PN 16</t>
  </si>
  <si>
    <t xml:space="preserve">DN 10 – 80</t>
  </si>
  <si>
    <t xml:space="preserve">CPak DIN Kunststoffe\PVDF-Polyvinylidenfluorid-Kunststoff Katalog.pcat</t>
  </si>
  <si>
    <t xml:space="preserve">KST-05</t>
  </si>
  <si>
    <t xml:space="preserve">GFK / FRP</t>
  </si>
  <si>
    <t xml:space="preserve">Glasfaserverstärkte Kunststoffrohre (UP-GF, mit PVDF-/Chemie-Liner), Formteile, Flansche – PN10</t>
  </si>
  <si>
    <t xml:space="preserve">Reduzierungen, T-Stücke, Stutzen, Bögen, Flansche, Blindflansche, Rohre, Bunde</t>
  </si>
  <si>
    <t xml:space="preserve">UP-GF/PVDF; UP-GF/chem. Barrier; UP-GF; PTFE</t>
  </si>
  <si>
    <t xml:space="preserve">DN 25 – 400</t>
  </si>
  <si>
    <t xml:space="preserve">CPak DIN Kunststoffe\Pipes and Fittings Catalog_B1_PN10_FRP_GFK.pcat</t>
  </si>
  <si>
    <t xml:space="preserve">KST-06</t>
  </si>
  <si>
    <t xml:space="preserve">Kunststoff Sammelkatalog PE/PP/PVC</t>
  </si>
  <si>
    <t xml:space="preserve">PE, PE100, PP und PVC-U in einem Katalog – für Projekte mit gemischten Kunststoffsystemen</t>
  </si>
  <si>
    <t xml:space="preserve">Reduzierungen, T-Stücke, Bögen, Bunde, Rohre, Kappen, Flansche, Muffen/Kupplungen</t>
  </si>
  <si>
    <t xml:space="preserve">DIN EN 1092-1; DIN 8074/75; G-WN 12-3116-1 WGER BBL1; DIN 8078</t>
  </si>
  <si>
    <t xml:space="preserve">PE; PVC-U; PP; PE100</t>
  </si>
  <si>
    <t xml:space="preserve">CPak DIN Kunststoffe\Plastic_Pipes_and_Fittings-Catalog.pcat</t>
  </si>
  <si>
    <t xml:space="preserve">KST-07</t>
  </si>
  <si>
    <t xml:space="preserve">PE100 PN6</t>
  </si>
  <si>
    <t xml:space="preserve">PE100-Rohre und Formteile SDR 17/33, Vorschweißbunde, Losflansche</t>
  </si>
  <si>
    <t xml:space="preserve">Schraubensätze, Reduzierungen, Rohre, T-Stücke, Bunde, Bögen, Kappen, Muffen/Kupplungen</t>
  </si>
  <si>
    <t xml:space="preserve">DIN EN 4014; DIN 8074/75</t>
  </si>
  <si>
    <t xml:space="preserve">PE; VA; St.verz.; PE100</t>
  </si>
  <si>
    <t xml:space="preserve">PN 6, PN 10</t>
  </si>
  <si>
    <t xml:space="preserve">Teilmenge des Katalogs PE Polyethylen</t>
  </si>
  <si>
    <t xml:space="preserve">CPak DIN Kunststoffe\Rohre_Fittinge_PE100_PN6.pcat</t>
  </si>
  <si>
    <t xml:space="preserve">KST-08</t>
  </si>
  <si>
    <t xml:space="preserve">PE Sammlung SDR 11/17/33</t>
  </si>
  <si>
    <t xml:space="preserve">PE-Rohrsystem in drei SDR-Reihen, inkl. Muffen, Bunde, Flansche, Schraubensätze</t>
  </si>
  <si>
    <t xml:space="preserve">Reduzierungen, T-Stücke, Schraubensätze, Bögen, Bunde, Kappen, Muffen/Kupplungen, Rohre</t>
  </si>
  <si>
    <t xml:space="preserve">DIN EN 4014; DIN 8074/75; DIN EN 1092-1; Sonderanfertigung wg. PN 10; EC/D- 2.6266</t>
  </si>
  <si>
    <t xml:space="preserve">PE; St.verz.; VA</t>
  </si>
  <si>
    <t xml:space="preserve">DN 10 – 800</t>
  </si>
  <si>
    <t xml:space="preserve">CPak DIN Kunststoffe\Rohre_Fittinge_Sammlung_PE_SDR11_17_33.pcat</t>
  </si>
  <si>
    <t xml:space="preserve">KST-09</t>
  </si>
  <si>
    <t xml:space="preserve">PP Sammlung SDR 11/17/33</t>
  </si>
  <si>
    <t xml:space="preserve">PP-Rohrsystem in drei SDR-Reihen, inkl. Flansche, Dichtungen, Schraubensätze</t>
  </si>
  <si>
    <t xml:space="preserve">Reduzierungen, Schraubensätze, T-Stücke, Bögen, Dichtungen, Flansche, Bunde, Kappen</t>
  </si>
  <si>
    <t xml:space="preserve">DIN EN 4014; EN 1092-1 Typ 04; DIN 8077; DIN EN 1092-1</t>
  </si>
  <si>
    <t xml:space="preserve">PP; PPs; PP/Stahl; St.verz.</t>
  </si>
  <si>
    <t xml:space="preserve">PN 6, PN 10, PN 16, Class 150</t>
  </si>
  <si>
    <t xml:space="preserve">CPak DIN Kunststoffe\Rohre_Fittinge_Sammlung_PP_SDR11_17_33.pcat</t>
  </si>
  <si>
    <t xml:space="preserve">KST-10</t>
  </si>
  <si>
    <t xml:space="preserve">PVC-U Sammlung</t>
  </si>
  <si>
    <t xml:space="preserve">PVC-U-Rohre und Formteile (Kleben/Stecken), Verschraubungen, Übergänge</t>
  </si>
  <si>
    <t xml:space="preserve">Reduzierungen, Muffen/Kupplungen, T-Stücke, Bögen, Rohre, Schraubensätze, Kappen, Hülsen</t>
  </si>
  <si>
    <t xml:space="preserve">DIN EN 4014</t>
  </si>
  <si>
    <t xml:space="preserve">PVC; VA; St.verz.; SBR</t>
  </si>
  <si>
    <t xml:space="preserve">DN 4 – 250</t>
  </si>
  <si>
    <t xml:space="preserve">CPak DIN Kunststoffe\Rohre_Fittinge_Sammlung_PVC.pcat</t>
  </si>
  <si>
    <t xml:space="preserve">KST-11</t>
  </si>
  <si>
    <t xml:space="preserve">Kunststoffarmaturen</t>
  </si>
  <si>
    <t xml:space="preserve">Kugelhähne, Klappen, Membran- und Rückschlagventile aus PP, PVDF, PVC – mit Antrieben</t>
  </si>
  <si>
    <t xml:space="preserve">Antriebe, Armaturen</t>
  </si>
  <si>
    <t xml:space="preserve">PP; PVDF; PPS; PP/PE</t>
  </si>
  <si>
    <t xml:space="preserve">DN 10 – 400</t>
  </si>
  <si>
    <t xml:space="preserve">CPak DIN Kunststoffe\Kunststoffarmaturen_kleinergleichDN50.pcat</t>
  </si>
  <si>
    <t xml:space="preserve">KST-12</t>
  </si>
  <si>
    <t xml:space="preserve">Armaturen für PP/PE/PVDF-Rohrklassen</t>
  </si>
  <si>
    <t xml:space="preserve">Armaturen für Kunststoffrohrklassen inkl. Antriebe, PN10–PN25</t>
  </si>
  <si>
    <t xml:space="preserve">Armaturen, Antriebe</t>
  </si>
  <si>
    <t xml:space="preserve">EN 1092; EN 1092-1; DIN 1092</t>
  </si>
  <si>
    <t xml:space="preserve">VA; GG20; CRNiMo-Stahl; EN-GJS-400-15</t>
  </si>
  <si>
    <t xml:space="preserve">PN 10, PN 16, PN 25</t>
  </si>
  <si>
    <t xml:space="preserve">DN 6 – 600</t>
  </si>
  <si>
    <t xml:space="preserve">CPak DIN Kunststoffe\RKK_PP_PE_PVDF_Armaturen.pcat</t>
  </si>
  <si>
    <t xml:space="preserve">Lüftung, Abgas &amp; Baukastensysteme</t>
  </si>
  <si>
    <t xml:space="preserve">LUF-01</t>
  </si>
  <si>
    <t xml:space="preserve">Abgasleitungen V4A</t>
  </si>
  <si>
    <t xml:space="preserve">Abgasrohre und Formteile 1.4571, Bögen, Reduzierungen, Flansche, Graphit-Dichtungen – PN6/PN10</t>
  </si>
  <si>
    <t xml:space="preserve">Bögen, Reduzierungen, Flansche, T-Stücke, Schraubensätze, Dichtungen, Bunde, Armaturen</t>
  </si>
  <si>
    <t xml:space="preserve">EN 10253-4; DIN EN 10253-3; DIN EN 10253-4; DIN EN 1092-1</t>
  </si>
  <si>
    <t xml:space="preserve">V4A; Kohlegraphit mit Spießblecheinlage</t>
  </si>
  <si>
    <t xml:space="preserve">DN 10 – 1200</t>
  </si>
  <si>
    <t xml:space="preserve">CPak DIN Luft\Abgas_V4A_Rohre_und_Fittings-Katalog-PN6_PN10.pcat</t>
  </si>
  <si>
    <t xml:space="preserve">LUF-02</t>
  </si>
  <si>
    <t xml:space="preserve">Lüftung DIN EN (Edelstahl)</t>
  </si>
  <si>
    <t xml:space="preserve">Lüftungs- und Abluftleitungen aus Edelstahl, Formteile, Flansche, Klappen – bis DN 3000</t>
  </si>
  <si>
    <t xml:space="preserve">Bögen, Flansche, Reduzierungen, Schraubensätze, T-Stücke, Armaturen, Dichtungen, Blindflansche</t>
  </si>
  <si>
    <t xml:space="preserve">DIN EN 10253-3; EN 10253-4; DIN EN 10253-4; HNP-150-1</t>
  </si>
  <si>
    <t xml:space="preserve">1.4571 / 1.4404; 1.4541; Kohlegraphit mit Spießblecheinlage; 1.4878</t>
  </si>
  <si>
    <t xml:space="preserve">DN 10 – 3000</t>
  </si>
  <si>
    <t xml:space="preserve">CPak DIN Luft\DIN_EN_Lueftung-Rohre-Fittinge-Katalog.pcat</t>
  </si>
  <si>
    <t xml:space="preserve">LUF-03</t>
  </si>
  <si>
    <t xml:space="preserve">Isolierte Leitungen</t>
  </si>
  <si>
    <t xml:space="preserve">Edelstahlleitungen mit Isolierung DN 200–800, Sonderreduzierungen in festen Baulängen</t>
  </si>
  <si>
    <t xml:space="preserve">Bögen, Reduzierungen, T-Stücke, Flansche, Armaturen, Rohre, Schraubensätze, Dichtungen</t>
  </si>
  <si>
    <t xml:space="preserve">EN 10253-4; DIN EN 10253-3; DIN EN 10253-4; EN 1092-1</t>
  </si>
  <si>
    <t xml:space="preserve">DN 200 – 800</t>
  </si>
  <si>
    <t xml:space="preserve">Teilmenge von Abgasleitungen V4A</t>
  </si>
  <si>
    <t xml:space="preserve">CPak DIN Luft\Isolierte_Leitungen.pcat</t>
  </si>
  <si>
    <t xml:space="preserve">LUF-04</t>
  </si>
  <si>
    <t xml:space="preserve">Lüftung Stahl geflanscht</t>
  </si>
  <si>
    <t xml:space="preserve">Lüftungsrohre, Bögen, Abzweige, Hosenstücke, Kreuzungen aus Stahl – DN 63–2000</t>
  </si>
  <si>
    <t xml:space="preserve">Bögen, Rohre, Reduzierungen, Kreuzstücke, Hosenstücke, Schraubensätze, T-Stücke, Flansche</t>
  </si>
  <si>
    <t xml:space="preserve">DIN 558; DIN 933</t>
  </si>
  <si>
    <t xml:space="preserve">Stahl</t>
  </si>
  <si>
    <t xml:space="preserve">DN 63 – 2000</t>
  </si>
  <si>
    <t xml:space="preserve">CPak DIN Luft\Lueftung-Rohre-Fittinge.pcat</t>
  </si>
  <si>
    <t xml:space="preserve">LUF-05</t>
  </si>
  <si>
    <t xml:space="preserve">Lüftung Wickelfalzrohr</t>
  </si>
  <si>
    <t xml:space="preserve">Wickelfalzrohr, Bögen und T-Stücke DIN EN 1506 / DIN EN 12237, Stahlblech verzinkt</t>
  </si>
  <si>
    <t xml:space="preserve">Rohre, T-Stücke, Bögen</t>
  </si>
  <si>
    <t xml:space="preserve">Stahlblech,verzinkt; Stahlblech; Stahlblech, verzinkt</t>
  </si>
  <si>
    <t xml:space="preserve">DN 80 – 1250</t>
  </si>
  <si>
    <t xml:space="preserve">CPak DIN Luft\Lueftung.pcat</t>
  </si>
  <si>
    <t xml:space="preserve">LUF-06</t>
  </si>
  <si>
    <t xml:space="preserve">Baukastensystem Spannring (S&amp;W)</t>
  </si>
  <si>
    <t xml:space="preserve">Rohrsysteme mit Spannring-/Klemmverbindung ähnlich DIN 24151/24154, Schellen, Abzweige, Klappen</t>
  </si>
  <si>
    <t xml:space="preserve">Bögen, Schraubensätze, Hosenstücke, Armaturen, Muffen/Kupplungen, Klemmen, Rohre, Flansche</t>
  </si>
  <si>
    <t xml:space="preserve">ähnlich DIN 24151; ähnlich wie DIN 24151; DIN EN 1092-1; DIN 11851</t>
  </si>
  <si>
    <t xml:space="preserve">X5CrNi18-10; DC 01 A; Email DD3009; NBR (Perbunan)</t>
  </si>
  <si>
    <t xml:space="preserve">PN 6, PN 10, PN 25, PN 40</t>
  </si>
  <si>
    <t xml:space="preserve">DN 6 – 3600</t>
  </si>
  <si>
    <t xml:space="preserve">CPak DIN Luft\Rohre_und_Formteile_Baukastensystem.pcat</t>
  </si>
  <si>
    <t xml:space="preserve">Armaturen (DIN EN)</t>
  </si>
  <si>
    <t xml:space="preserve">ARM-01</t>
  </si>
  <si>
    <t xml:space="preserve">Armaturen &amp; Instrumente PN6</t>
  </si>
  <si>
    <t xml:space="preserve">Absperr-, Regel- und Rückschlagarmaturen, Steckscheiben – Baulängen DIN EN 558</t>
  </si>
  <si>
    <t xml:space="preserve">Armaturen, Steckscheiben</t>
  </si>
  <si>
    <t xml:space="preserve">DIN EN 558; DIN 2626</t>
  </si>
  <si>
    <t xml:space="preserve">X5CrNi18-10/X2CrNi18-9</t>
  </si>
  <si>
    <t xml:space="preserve">PN 6</t>
  </si>
  <si>
    <t xml:space="preserve">DN 15 – 1000</t>
  </si>
  <si>
    <t xml:space="preserve">CPak DIN EN Armaturen\Armaturen_und_Instrumente_PN06.pcat</t>
  </si>
  <si>
    <t xml:space="preserve">ARM-02</t>
  </si>
  <si>
    <t xml:space="preserve">Armaturen &amp; Instrumente PN10</t>
  </si>
  <si>
    <t xml:space="preserve">Umfassender Armaturenkatalog PN10 mit Antrieben, Steckscheiben, Flanschen – DN 6–2400</t>
  </si>
  <si>
    <t xml:space="preserve">Armaturen, Antriebe, Steckscheiben, Flansche, Schraubensätze, Bunde, Blindflansche, Dichtungen</t>
  </si>
  <si>
    <t xml:space="preserve">DIN EN 558; DIN EN 1092-1; EN 1092-1; EN 1092</t>
  </si>
  <si>
    <t xml:space="preserve">P235GH; EN-GJL-250; GG Epoxy besch.; X2CrNiMo17-12-2</t>
  </si>
  <si>
    <t xml:space="preserve">CPak DIN EN Armaturen\Armaturen_und_Instrumente_PN10.pcat</t>
  </si>
  <si>
    <t xml:space="preserve">ARM-03</t>
  </si>
  <si>
    <t xml:space="preserve">Armaturen &amp; Instrumente PN16</t>
  </si>
  <si>
    <t xml:space="preserve">Umfassender Armaturenkatalog PN16 mit Antrieben, Steckscheiben, Flanschen – DN 6–2000</t>
  </si>
  <si>
    <t xml:space="preserve">DIN EN 558; DIN EN 1092-1; GEMÜ D1-0100-33-2AR-4A-4C0-E; DIN 2626</t>
  </si>
  <si>
    <t xml:space="preserve">P235GH; EN-GJL-250; X6CrNiMo18-10; X2CrNiMo17-12-2</t>
  </si>
  <si>
    <t xml:space="preserve">DN 6 – 2000</t>
  </si>
  <si>
    <t xml:space="preserve">CPak DIN EN Armaturen\Armaturen_und_Instrumente_PN16.pcat</t>
  </si>
  <si>
    <t xml:space="preserve">ARM-04</t>
  </si>
  <si>
    <t xml:space="preserve">Armaturen &amp; Instrumente PN25</t>
  </si>
  <si>
    <t xml:space="preserve">Armaturen PN25 mit Antrieben, Flanschen, Dichtungen – DN 10–1200</t>
  </si>
  <si>
    <t xml:space="preserve">Armaturen, Antriebe, Flansche, Schraubensätze, Dichtungen, Bunde, Blindflansche</t>
  </si>
  <si>
    <t xml:space="preserve">DIN EN 558; DIN EN 1092-1; DIN 86071; DIN 3356</t>
  </si>
  <si>
    <t xml:space="preserve">P235GH; Schmiedestahl/ Stahl; EN-GJL-250; GP240GH+N</t>
  </si>
  <si>
    <t xml:space="preserve">PN 25, PN 40</t>
  </si>
  <si>
    <t xml:space="preserve">CPak DIN EN Armaturen\Armaturen_und_Instrumente_PN25.pcat</t>
  </si>
  <si>
    <t xml:space="preserve">ARM-05</t>
  </si>
  <si>
    <t xml:space="preserve">Armaturen &amp; Instrumente PN40</t>
  </si>
  <si>
    <t xml:space="preserve">Armaturen PN40 mit Antrieben, Flanschen, Blindflanschen – DN 8–1200</t>
  </si>
  <si>
    <t xml:space="preserve">Antriebe, Armaturen, Flansche, Steckscheiben, Dichtungen, Blindflansche, Schraubensätze, Bunde</t>
  </si>
  <si>
    <t xml:space="preserve">DIN EN 558; DIN EN 1092-1; DIN 86071; DIN 2626</t>
  </si>
  <si>
    <t xml:space="preserve">GP240GH+N; P235GH; Edelstahl; X5CrNi18-10/X2CrNi18-9</t>
  </si>
  <si>
    <t xml:space="preserve">PN 40</t>
  </si>
  <si>
    <t xml:space="preserve">DN 8 – 1200</t>
  </si>
  <si>
    <t xml:space="preserve">CPak DIN EN Armaturen\Armaturen_und_Instrumente_PN40.pcat</t>
  </si>
  <si>
    <t xml:space="preserve">ARM-06</t>
  </si>
  <si>
    <t xml:space="preserve">Armaturen &amp; Instrumente PN100</t>
  </si>
  <si>
    <t xml:space="preserve">Hochdruckarmaturen PN100 (u. a. EN ISO 17292, EN 13709) – DN 15–600</t>
  </si>
  <si>
    <t xml:space="preserve">EN ISO 17292, EN 558; EN 13709, EN 558 Serie 1; EN 1171 Kat. 2, EN 558 Serie 26; EN 13789, DIN EN 558</t>
  </si>
  <si>
    <t xml:space="preserve">1.0619+N; P265GH; GP240GH+N</t>
  </si>
  <si>
    <t xml:space="preserve">PN 100</t>
  </si>
  <si>
    <t xml:space="preserve">DN 15 – 600</t>
  </si>
  <si>
    <t xml:space="preserve">CPak DIN EN Armaturen\Armaturen_und_Instrumente_PN100.pcat</t>
  </si>
  <si>
    <t xml:space="preserve">ARM-07</t>
  </si>
  <si>
    <t xml:space="preserve">Armaturen &amp; Instrumente Class 150</t>
  </si>
  <si>
    <t xml:space="preserve">Armaturen und Steckscheiben für ASME Class 150 – DN 15–1000</t>
  </si>
  <si>
    <t xml:space="preserve">Armaturen, Steckscheiben, Antriebe</t>
  </si>
  <si>
    <t xml:space="preserve">DIN 2626; EN 1984; EN 1759-1</t>
  </si>
  <si>
    <t xml:space="preserve">X5CrNi18-10/X2CrNi18-9; X1NiCrMoCu25-20-5; Edelstahl</t>
  </si>
  <si>
    <t xml:space="preserve">Class 150</t>
  </si>
  <si>
    <t xml:space="preserve">CPak DIN EN Armaturen\Armaturen_und_Instrumente_Class150.pcat</t>
  </si>
  <si>
    <t xml:space="preserve">ARM-08</t>
  </si>
  <si>
    <t xml:space="preserve">ASEING Armaturen</t>
  </si>
  <si>
    <t xml:space="preserve">Klappen, Kugelhähne, Ventile in Edelstahl mit Antrieben (Class 150, PN6–PN16)</t>
  </si>
  <si>
    <t xml:space="preserve">EN 1984; EN 1759-1; EN 1759; EN 1092-1</t>
  </si>
  <si>
    <t xml:space="preserve">Edelstahl; X2CrNiMo17-12-2</t>
  </si>
  <si>
    <t xml:space="preserve">DN 10 – 600</t>
  </si>
  <si>
    <t xml:space="preserve">CPak DIN EN Armaturen\ASING_Armaturen.pcat</t>
  </si>
  <si>
    <t xml:space="preserve">ARM-09</t>
  </si>
  <si>
    <t xml:space="preserve">Armaturenkatalog DIN EN PN10–PN40 (deutsch)</t>
  </si>
  <si>
    <t xml:space="preserve">Armaturen nach DIN EN 558 mit unterschiedlichen Körperformen und Antrieben, deutsche Bezeichnungen</t>
  </si>
  <si>
    <t xml:space="preserve">DIN EN 13397; DIN EN 1171; RK46a; ARI-STOBU</t>
  </si>
  <si>
    <t xml:space="preserve">PN 10, PN 16, PN 25, PN 40</t>
  </si>
  <si>
    <t xml:space="preserve">DN 15 – 1400</t>
  </si>
  <si>
    <t xml:space="preserve">CPak DIN EN Armaturen\DIN_EN_Armaturen_Katalog_C_PN10-PN40_Deutsch.pcat</t>
  </si>
  <si>
    <t xml:space="preserve">ARM-10</t>
  </si>
  <si>
    <t xml:space="preserve">Armaturenkatalog DIN EN PN10–PN40 (englisch)</t>
  </si>
  <si>
    <t xml:space="preserve">Armaturen nach DIN EN 558 mit Antrieben, englische Bezeichnungen – für internationale Projekte</t>
  </si>
  <si>
    <t xml:space="preserve">Type 3700; DIN 3230; DIN 3356; type U12</t>
  </si>
  <si>
    <t xml:space="preserve">GX5CrNiMo 19-11-2; EN-JL 1040; PVDF; 13 CrMo 4-5</t>
  </si>
  <si>
    <t xml:space="preserve">PN 10, PN 16, PN 25, PN 40, PN 250</t>
  </si>
  <si>
    <t xml:space="preserve">CPak DIN EN Armaturen\DIN_EN_Armaturen_Katalog_C_PN10-PN40_Englisch.pcat</t>
  </si>
  <si>
    <t xml:space="preserve">ARM-11</t>
  </si>
  <si>
    <t xml:space="preserve">Stahl Armaturen &amp; Instrumente</t>
  </si>
  <si>
    <t xml:space="preserve">Stahlarmaturen PN10–PN40 mit Gewichten – Schieber, Ventile, Klappen, Rückschlagarmaturen, hydraulischer Schieber</t>
  </si>
  <si>
    <t xml:space="preserve">ARI-STOBU; DIN 3230; DIN 3356; type U12</t>
  </si>
  <si>
    <t xml:space="preserve">1.0619+N; Schmiedestahl/ Stahl; P250GH; P235GH</t>
  </si>
  <si>
    <t xml:space="preserve">CPak DIN EN Stahl\Stahl_Armaturen_und_Instrumente-Katalog.pcat</t>
  </si>
  <si>
    <t xml:space="preserve">ARM-12</t>
  </si>
  <si>
    <t xml:space="preserve">Stahl Armaturen &amp; Instrumente PN10</t>
  </si>
  <si>
    <t xml:space="preserve">Stahlarmaturen PN10 inkl. Flansche, Bunde, Losflansche, Schraubensätze</t>
  </si>
  <si>
    <t xml:space="preserve">Antriebe, Armaturen, Flansche, Schraubensätze, Bunde, Blindflansche, Dichtungen</t>
  </si>
  <si>
    <t xml:space="preserve">DIN EN 1092-1; DIN 86071</t>
  </si>
  <si>
    <t xml:space="preserve">P235GH; EN-GJL-250; Edelstahl V4A; Grauguss</t>
  </si>
  <si>
    <t xml:space="preserve">CPak DIN EN Stahl\Stahl_Armaturen_und_Instrumente_PN10.pcat</t>
  </si>
  <si>
    <t xml:space="preserve">ARM-13</t>
  </si>
  <si>
    <t xml:space="preserve">Stahl Armaturen &amp; Instrumente PN16</t>
  </si>
  <si>
    <t xml:space="preserve">Stahlarmaturen PN16 inkl. Flansche, Bunde, Losflansche, Schraubensätze</t>
  </si>
  <si>
    <t xml:space="preserve">P235GH; EN-GJL-250; EN-GJL-250, EN-GJS-400-18U-LT; EN-GJL-250 (GG-25)</t>
  </si>
  <si>
    <t xml:space="preserve">CPak DIN EN Stahl\Stahl_Armaturen_und_Instrumente_PN16.pcat</t>
  </si>
  <si>
    <t xml:space="preserve">ARM-14</t>
  </si>
  <si>
    <t xml:space="preserve">Stahl Armaturen &amp; Instrumente PN25</t>
  </si>
  <si>
    <t xml:space="preserve">Stahlarmaturen PN25 inkl. Flansche, Dichtungen, Schraubensätze</t>
  </si>
  <si>
    <t xml:space="preserve">PN 25</t>
  </si>
  <si>
    <t xml:space="preserve">CPak DIN EN Stahl\Stahl_Armaturen_und_Instrumente_PN25.pcat</t>
  </si>
  <si>
    <t xml:space="preserve">ARM-15</t>
  </si>
  <si>
    <t xml:space="preserve">Stahl Armaturen &amp; Instrumente PN40</t>
  </si>
  <si>
    <t xml:space="preserve">Stahlarmaturen PN40 inkl. Flansche, Blindflansche, Dichtungen</t>
  </si>
  <si>
    <t xml:space="preserve">Antriebe, Armaturen, Flansche, Dichtungen, Blindflansche, Schraubensätze, Bunde</t>
  </si>
  <si>
    <t xml:space="preserve">1.0619+N; P235GH; GP240GH+N; 1.4408</t>
  </si>
  <si>
    <t xml:space="preserve">CPak DIN EN Stahl\Stahl_Armaturen_und_Instrumente_PN40.pcat</t>
  </si>
  <si>
    <t xml:space="preserve">ARM-16</t>
  </si>
  <si>
    <t xml:space="preserve">Edelstahlarmaturen PN10–PN40</t>
  </si>
  <si>
    <t xml:space="preserve">Edelstahlarmaturen (1.4408, 1.4404, 1.4571) mit Antrieben – DN 8–300</t>
  </si>
  <si>
    <t xml:space="preserve">Antriebe, Armaturen, Instrumente</t>
  </si>
  <si>
    <t xml:space="preserve">laut Hersteller; DIN EN 13709; laut Herstellerstd.; DIN EN 1983</t>
  </si>
  <si>
    <t xml:space="preserve">GX5CRNIMO19-11-2; X2CrNiMo18-14-3; X2CrNiMo17-12-2; X2CrNiMo17-12-2 / X6CrNiMoTi17-12-2</t>
  </si>
  <si>
    <t xml:space="preserve">DN 8 – 300</t>
  </si>
  <si>
    <t xml:space="preserve">CPak DIN EN Edelstahl\Armaturen_Edelstahl_B1_PN10-PN40.pcat</t>
  </si>
  <si>
    <t xml:space="preserve">Herstellerarmaturen &amp; Kompensatoren (3D-Blöcke)</t>
  </si>
  <si>
    <t xml:space="preserve">HER-01</t>
  </si>
  <si>
    <t xml:space="preserve">KSB Absperrventile BOA</t>
  </si>
  <si>
    <t xml:space="preserve">KSB BOA-W, BOA-Compact, BOAX-SF als detaillierte 3D-Modelle – PN6–PN16</t>
  </si>
  <si>
    <t xml:space="preserve">Armaturen</t>
  </si>
  <si>
    <t xml:space="preserve">DIN EN 558/14; DIN EN 558</t>
  </si>
  <si>
    <t xml:space="preserve">Grauguss; Gusseisen mit Kugelgraphit</t>
  </si>
  <si>
    <t xml:space="preserve">DN 15 – 250</t>
  </si>
  <si>
    <t xml:space="preserve">CPak DIN Bloecke\Absperrventile_KSB_Block_B1_PN6_10_16.pcat</t>
  </si>
  <si>
    <t xml:space="preserve">HER-02</t>
  </si>
  <si>
    <t xml:space="preserve">Kompensatoren &amp; Schwingungsdämpfer</t>
  </si>
  <si>
    <t xml:space="preserve">Witzenmann Axial-/Lateralkompensatoren, Elaflex ERV, Torgen-Schwingungsdämpfer – PN6–PN25</t>
  </si>
  <si>
    <t xml:space="preserve">Muffen/Kupplungen, Armaturen</t>
  </si>
  <si>
    <t xml:space="preserve">PN 6, PN 10, PN 16, PN 25</t>
  </si>
  <si>
    <t xml:space="preserve">DN 32 – 500</t>
  </si>
  <si>
    <t xml:space="preserve">CPak DIN Bloecke\Kompensatoren_Block_PN10_16_25.pcat</t>
  </si>
  <si>
    <t xml:space="preserve">HER-03</t>
  </si>
  <si>
    <t xml:space="preserve">GBee Kugelhähne</t>
  </si>
  <si>
    <t xml:space="preserve">Flanschkugelhähne als 3D-Modelle – PN16/PN40</t>
  </si>
  <si>
    <t xml:space="preserve">DIN EN 558</t>
  </si>
  <si>
    <t xml:space="preserve">Sphäroguss; Stahlguss</t>
  </si>
  <si>
    <t xml:space="preserve">PN 16, PN 40</t>
  </si>
  <si>
    <t xml:space="preserve">DN 25 – 250</t>
  </si>
  <si>
    <t xml:space="preserve">CPak DIN Bloecke\Kugelhähne_GBee_Block_B1_PN16_40.pcat</t>
  </si>
  <si>
    <t xml:space="preserve">HER-04</t>
  </si>
  <si>
    <t xml:space="preserve">Rückschlagarmaturen Gestra/Noreva/Schroedahl</t>
  </si>
  <si>
    <t xml:space="preserve">Rückschlagarmaturen dreier Hersteller als 3D-Modelle – PN10–PN40</t>
  </si>
  <si>
    <t xml:space="preserve">DN 15 – 500</t>
  </si>
  <si>
    <t xml:space="preserve">CPak DIN Bloecke\Rückschlagarmaturen_Gestra_Noreva_Schroedahl_Block_B1_PN10_16_25_40.pcat</t>
  </si>
  <si>
    <t xml:space="preserve">HER-05</t>
  </si>
  <si>
    <t xml:space="preserve">ARI Ventile &amp; Klappen</t>
  </si>
  <si>
    <t xml:space="preserve">ARI-Ventile und -Klappen als 3D-Modelle – PN6–PN40</t>
  </si>
  <si>
    <t xml:space="preserve">PN 6, PN 16, PN 25, PN 40</t>
  </si>
  <si>
    <t xml:space="preserve">CPak DIN Bloecke\Ventile_Klappen_ARI_Block_B1_PN6_10_16_25_40.pcat</t>
  </si>
  <si>
    <t xml:space="preserve">Instrumente (EMSR)</t>
  </si>
  <si>
    <t xml:space="preserve">INS-01</t>
  </si>
  <si>
    <t xml:space="preserve">Endress+Hauser Instrumente</t>
  </si>
  <si>
    <t xml:space="preserve">Durchfluss-, Füllstand-, Druck- und Temperaturmessung mit Flansch- und Gewindeanschluss</t>
  </si>
  <si>
    <t xml:space="preserve">Aluminium; Stainless Steel; Polyester; PP</t>
  </si>
  <si>
    <t xml:space="preserve">PN 16, PN 25</t>
  </si>
  <si>
    <t xml:space="preserve">DN 15 – 100</t>
  </si>
  <si>
    <t xml:space="preserve">CPak DIN EN Instrumente\Instrumente_Endress_Hauser.pcat</t>
  </si>
  <si>
    <t xml:space="preserve">INS-02</t>
  </si>
  <si>
    <t xml:space="preserve">Endress+Hauser Durchflussmessgeräte</t>
  </si>
  <si>
    <t xml:space="preserve">Inline-Durchflussmessgeräte geflanscht – PN10–PN40</t>
  </si>
  <si>
    <t xml:space="preserve">CPak DIN EN Instrumente\Instrumente_Endress_Hauser_Durchflussmessgeräte_B1_PN10_16_25_40.pcat</t>
  </si>
  <si>
    <t xml:space="preserve">INS-03</t>
  </si>
  <si>
    <t xml:space="preserve">Instrumente kleine DN (Tri-Clamp, Flansch, Gewinde)</t>
  </si>
  <si>
    <t xml:space="preserve">Mess- und Inline-Instrumente mehrerer Hersteller (E+H, WIKA, VEGA, Emerson) mit TC-, Flansch- und Gewindeanschluss</t>
  </si>
  <si>
    <t xml:space="preserve">Anschlussflansch PN25; Verschraubung 6mm; ISO</t>
  </si>
  <si>
    <t xml:space="preserve">DN 4 – 500</t>
  </si>
  <si>
    <t xml:space="preserve">CPak DIN EN Instrumente\Instrumente_Sammlung_kleineDN_TC_TCZ_FL_THD.pcat</t>
  </si>
  <si>
    <t xml:space="preserve">INS-04</t>
  </si>
  <si>
    <t xml:space="preserve">WIKA Instrumente</t>
  </si>
  <si>
    <t xml:space="preserve">Manometer, Thermometer, Druckmessumformer mit Gewindeanschluss</t>
  </si>
  <si>
    <t xml:space="preserve">DN 8 – 20</t>
  </si>
  <si>
    <t xml:space="preserve">CPak DIN EN Instrumente\Instrumente_WIKA.pcat</t>
  </si>
  <si>
    <t xml:space="preserve">Skriptbasierte Kataloge &amp; Halterungen</t>
  </si>
  <si>
    <t xml:space="preserve">SKR-01</t>
  </si>
  <si>
    <t xml:space="preserve">Conexa Schneidringverschraubungen</t>
  </si>
  <si>
    <t xml:space="preserve">Verschraubungen DIN EN ISO 8434-1, Edelstahl – mit fertiger Rohrklasse</t>
  </si>
  <si>
    <t xml:space="preserve">Muffen/Kupplungen, Bögen, Rohre, Kreuzstücke, Reduzierungen, Antriebe</t>
  </si>
  <si>
    <t xml:space="preserve">DIN EN ISO 8434-1; EO Ermeto</t>
  </si>
  <si>
    <t xml:space="preserve">Edelstahl</t>
  </si>
  <si>
    <t xml:space="preserve">DN 6 – 48</t>
  </si>
  <si>
    <t xml:space="preserve">CPak Skriptbasierend\Conexa DIN Verschraubungen.pcat</t>
  </si>
  <si>
    <t xml:space="preserve">SKR-02</t>
  </si>
  <si>
    <t xml:space="preserve">Parker Ermeto EO Verschraubungen</t>
  </si>
  <si>
    <t xml:space="preserve">Schneidringverschraubungen Stahl verzinkt / Edelstahl – mit fertiger Rohrklasse</t>
  </si>
  <si>
    <t xml:space="preserve">Muffen/Kupplungen, Bögen, Armaturen, T-Stücke, Rohre, Kreuzstücke, Reduzierungen, Kappen</t>
  </si>
  <si>
    <t xml:space="preserve">Ermeto; EO Ermeto; Parker Ermeto</t>
  </si>
  <si>
    <t xml:space="preserve">Stahl, verzinkt, Cr(VI) - frei; Stahl, verzinkt Cr(VI) - frei; Edelstahl; Stahl, verzinkt, Cr(VI) – frei</t>
  </si>
  <si>
    <t xml:space="preserve">CPak Skriptbasierend\Ermeto EO DIN Verschraubungen.pcat</t>
  </si>
  <si>
    <t xml:space="preserve">SKR-03</t>
  </si>
  <si>
    <t xml:space="preserve">Swagelok Klemmringverschraubungen</t>
  </si>
  <si>
    <t xml:space="preserve">Klemmringverschraubungen Edelstahl metrisch – mit fertiger Rohrklasse</t>
  </si>
  <si>
    <t xml:space="preserve">Muffen/Kupplungen, Rohre, Bögen, Flansche, Antriebe</t>
  </si>
  <si>
    <t xml:space="preserve">EO Ermeto</t>
  </si>
  <si>
    <t xml:space="preserve">DN 6 – 50</t>
  </si>
  <si>
    <t xml:space="preserve">CPak Skriptbasierend\Swagelok_Fittings_met.pcat</t>
  </si>
  <si>
    <t xml:space="preserve">SKR-04</t>
  </si>
  <si>
    <t xml:space="preserve">GF Temperguss-Fittinge</t>
  </si>
  <si>
    <t xml:space="preserve">Georg Fischer Temperguss-Gewindefittinge, verzinkt – mit fertiger Rohrklasse</t>
  </si>
  <si>
    <t xml:space="preserve">Bögen, Rohre, Muffen/Kupplungen, Antriebe</t>
  </si>
  <si>
    <t xml:space="preserve">Georg Fischer; DIN 2441</t>
  </si>
  <si>
    <t xml:space="preserve">Stahl verzinkt</t>
  </si>
  <si>
    <t xml:space="preserve">DN 6 – 100</t>
  </si>
  <si>
    <t xml:space="preserve">CPak Skriptbasierend\GF_Temp_Fitting_met.pcat</t>
  </si>
  <si>
    <t xml:space="preserve">SKR-05</t>
  </si>
  <si>
    <t xml:space="preserve">Kabelkanal Basis</t>
  </si>
  <si>
    <t xml:space="preserve">Parametrische Kabelkanäle: gerade, Bögen, T-, Kreuz-, Reduzierstücke – mit fertiger Rohrklasse</t>
  </si>
  <si>
    <t xml:space="preserve">Bögen, T-Stücke, Muffen/Kupplungen, Rohre, Reduzierungen, Kreuzstücke, Kappen</t>
  </si>
  <si>
    <t xml:space="preserve">DN 30 – 200</t>
  </si>
  <si>
    <t xml:space="preserve">CPak Skriptbasierend\Kabelkanal_Basis.pcat</t>
  </si>
  <si>
    <t xml:space="preserve">SKR-06</t>
  </si>
  <si>
    <t xml:space="preserve">Pflitsch KD Kabelkanal</t>
  </si>
  <si>
    <t xml:space="preserve">Pflitsch-Kabelkanalsystem KD – mit fertiger Rohrklasse</t>
  </si>
  <si>
    <t xml:space="preserve">Bögen, Muffen/Kupplungen, Rohre</t>
  </si>
  <si>
    <t xml:space="preserve">DN 50 – 600</t>
  </si>
  <si>
    <t xml:space="preserve">CPak Skriptbasierend\Pflitsch_KD_Kabelkanal.pcat</t>
  </si>
  <si>
    <t xml:space="preserve">SKR-07</t>
  </si>
  <si>
    <t xml:space="preserve">Pflitsch PIK Kabelkanal</t>
  </si>
  <si>
    <t xml:space="preserve">Pflitsch-Kabelkanalsystem PIK – mit fertiger Rohrklasse</t>
  </si>
  <si>
    <t xml:space="preserve">Bögen, T-Stücke, Muffen/Kupplungen, Kappen, Rohre, Reduzierungen</t>
  </si>
  <si>
    <t xml:space="preserve">DN 15 – 200</t>
  </si>
  <si>
    <t xml:space="preserve">CPak Skriptbasierend\Pflitsch_PIK_Kabelkanal.pcat</t>
  </si>
  <si>
    <t xml:space="preserve">SKR-08</t>
  </si>
  <si>
    <t xml:space="preserve">Rohrschellen DIN 3015</t>
  </si>
  <si>
    <t xml:space="preserve">Kunststoff-Rohrschellen DIN 3015 (PP/V4A) als Halterungskatalog</t>
  </si>
  <si>
    <t xml:space="preserve">Halterungen</t>
  </si>
  <si>
    <t xml:space="preserve">DIN 3015</t>
  </si>
  <si>
    <t xml:space="preserve">PP / V4A</t>
  </si>
  <si>
    <t xml:space="preserve">DN 25 – 150</t>
  </si>
  <si>
    <t xml:space="preserve">CPak Skriptbasierend\EuKo_PY_Standard_SUPPORTS_metric.pcat</t>
  </si>
  <si>
    <t xml:space="preserve">SKR-09</t>
  </si>
  <si>
    <t xml:space="preserve">sikla Rohrhalterungen</t>
  </si>
  <si>
    <t xml:space="preserve">sikla-Halterungen und Rohrschellen DIN 3567/3570 als Halterungskatalog (.acat)</t>
  </si>
  <si>
    <t xml:space="preserve">sikla; DIN 3570 A; DIN 3567 A</t>
  </si>
  <si>
    <t xml:space="preserve">Stahl, HCP; Stahl; Polyamid P 6.0</t>
  </si>
  <si>
    <t xml:space="preserve">DN 15 – 300</t>
  </si>
  <si>
    <t xml:space="preserve">CPak Skriptbasierend\EMA_sikla_SUPPORTS Catalog metric.acat</t>
  </si>
  <si>
    <t xml:space="preserve">Anzahl Kataloge</t>
  </si>
  <si>
    <t xml:space="preserve">Summe aller Einzelpreise</t>
  </si>
  <si>
    <t xml:space="preserve">Ihre Auswahl: Anzahl Kataloge</t>
  </si>
  <si>
    <t xml:space="preserve">Ihre Auswahl: Summe Einzelpreise</t>
  </si>
  <si>
    <t xml:space="preserve">Gesamtpaket (alle Kataloge)</t>
  </si>
  <si>
    <t xml:space="preserve">Empfehlung</t>
  </si>
  <si>
    <t xml:space="preserve">Preisstufen &amp; Gesamtpaket</t>
  </si>
  <si>
    <t xml:space="preserve">Blaue Werte sind Eingaben und können angepasst werden; alle Preise netto zzgl. MwSt.</t>
  </si>
  <si>
    <t xml:space="preserve">Stufe</t>
  </si>
  <si>
    <t xml:space="preserve">Teile im Katalog</t>
  </si>
  <si>
    <t xml:space="preserve">Preis Einzelkatalog (€)</t>
  </si>
  <si>
    <t xml:space="preserve">bis 499</t>
  </si>
  <si>
    <t xml:space="preserve">500 – 1.999</t>
  </si>
  <si>
    <t xml:space="preserve">2.000 – 4.999</t>
  </si>
  <si>
    <t xml:space="preserve">ab 5.000</t>
  </si>
  <si>
    <t xml:space="preserve">enthält Installationshilfe, Einführung (remote) und 12 Monate Updates</t>
  </si>
  <si>
    <t xml:space="preserve">Preisstufen und Gesamtpaketpreis sind ein Vorschlag (Stand 09/2026) und vor Veröffentlichung zu bestätigen.</t>
  </si>
  <si>
    <t xml:space="preserve">Übersicht nach Gruppen</t>
  </si>
  <si>
    <t xml:space="preserve">Kataloge</t>
  </si>
  <si>
    <t xml:space="preserve">Summe Einzelpreise (€)</t>
  </si>
  <si>
    <t xml:space="preserve">Summe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</si>
</sst>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&quot; €&quot;"/>
    <numFmt numFmtId="167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Arial"/>
      <family val="0"/>
      <charset val="1"/>
    </font>
    <font>
      <sz val="10"/>
      <color rgb="FF6B7178"/>
      <name val="Arial"/>
      <family val="0"/>
      <charset val="1"/>
    </font>
    <font>
      <i val="true"/>
      <sz val="10"/>
      <color rgb="FFC96A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C96A00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0"/>
      <color rgb="FF6B7178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2226"/>
        <bgColor rgb="FF333300"/>
      </patternFill>
    </fill>
    <fill>
      <patternFill patternType="solid">
        <fgColor rgb="FFF08000"/>
        <bgColor rgb="FFC96A00"/>
      </patternFill>
    </fill>
    <fill>
      <patternFill patternType="solid">
        <fgColor rgb="FFFFFF00"/>
        <bgColor rgb="FFFFFF00"/>
      </patternFill>
    </fill>
    <fill>
      <patternFill patternType="solid">
        <fgColor rgb="FFFFF4E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3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2226"/>
          <bgColor rgb="FF000000"/>
        </patternFill>
      </fill>
    </dxf>
    <dxf>
      <fill>
        <patternFill patternType="solid">
          <fgColor rgb="FFF08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8"/>
      <rgbColor rgb="FFCCFFFF"/>
      <rgbColor rgb="FF660066"/>
      <rgbColor rgb="FFFF8080"/>
      <rgbColor rgb="FF0066CC"/>
      <rgbColor rgb="FFD0D3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08000"/>
      <rgbColor rgb="FFC96A00"/>
      <rgbColor rgb="FF6B717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2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8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6"/>
    <col collapsed="false" customWidth="true" hidden="false" outlineLevel="0" max="3" min="3" style="0" width="38"/>
    <col collapsed="false" customWidth="true" hidden="false" outlineLevel="0" max="4" min="4" style="0" width="60"/>
    <col collapsed="false" customWidth="true" hidden="false" outlineLevel="0" max="5" min="5" style="0" width="40"/>
    <col collapsed="false" customWidth="true" hidden="false" outlineLevel="0" max="6" min="6" style="0" width="34"/>
    <col collapsed="false" customWidth="true" hidden="false" outlineLevel="0" max="7" min="7" style="0" width="30"/>
    <col collapsed="false" customWidth="true" hidden="false" outlineLevel="0" max="8" min="8" style="0" width="24"/>
    <col collapsed="false" customWidth="true" hidden="false" outlineLevel="0" max="9" min="9" style="0" width="16"/>
    <col collapsed="false" customWidth="true" hidden="false" outlineLevel="0" max="11" min="10" style="0" width="9"/>
    <col collapsed="false" customWidth="true" hidden="false" outlineLevel="0" max="12" min="12" style="0" width="11"/>
    <col collapsed="false" customWidth="true" hidden="false" outlineLevel="0" max="13" min="13" style="0" width="9"/>
    <col collapsed="false" customWidth="true" hidden="false" outlineLevel="0" max="14" min="14" style="0" width="13"/>
    <col collapsed="false" customWidth="true" hidden="false" outlineLevel="0" max="15" min="15" style="0" width="9"/>
    <col collapsed="false" customWidth="true" hidden="false" outlineLevel="0" max="16" min="16" style="0" width="30"/>
    <col collapsed="false" customWidth="true" hidden="false" outlineLevel="0" max="17" min="17" style="0" width="44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customFormat="false" ht="15" hidden="false" customHeight="false" outlineLevel="0" collapsed="false">
      <c r="A6" s="5" t="s">
        <v>20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customFormat="false" ht="35.05" hidden="false" customHeight="false" outlineLevel="0" collapsed="false">
      <c r="A7" s="7" t="s">
        <v>21</v>
      </c>
      <c r="B7" s="7" t="s">
        <v>20</v>
      </c>
      <c r="C7" s="8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9" t="n">
        <v>7391</v>
      </c>
      <c r="K7" s="9" t="n">
        <v>130</v>
      </c>
      <c r="L7" s="9" t="n">
        <v>2578</v>
      </c>
      <c r="M7" s="7" t="s">
        <v>29</v>
      </c>
      <c r="N7" s="10" t="n">
        <f aca="false">INDEX(Preise!$C$5:$C$8,MATCH(M7,Preise!$A$5:$A$8,0))</f>
        <v>890</v>
      </c>
      <c r="O7" s="11"/>
      <c r="P7" s="7" t="s">
        <v>30</v>
      </c>
      <c r="Q7" s="7" t="s">
        <v>31</v>
      </c>
    </row>
    <row r="8" customFormat="false" ht="35.05" hidden="false" customHeight="false" outlineLevel="0" collapsed="false">
      <c r="A8" s="7" t="s">
        <v>32</v>
      </c>
      <c r="B8" s="7" t="s">
        <v>20</v>
      </c>
      <c r="C8" s="8" t="s">
        <v>33</v>
      </c>
      <c r="D8" s="7" t="s">
        <v>34</v>
      </c>
      <c r="E8" s="7" t="s">
        <v>35</v>
      </c>
      <c r="F8" s="7" t="s">
        <v>36</v>
      </c>
      <c r="G8" s="7" t="s">
        <v>26</v>
      </c>
      <c r="H8" s="7" t="s">
        <v>37</v>
      </c>
      <c r="I8" s="7" t="s">
        <v>28</v>
      </c>
      <c r="J8" s="9" t="n">
        <v>12572</v>
      </c>
      <c r="K8" s="9" t="n">
        <v>256</v>
      </c>
      <c r="L8" s="9" t="n">
        <v>6331</v>
      </c>
      <c r="M8" s="7" t="s">
        <v>29</v>
      </c>
      <c r="N8" s="10" t="n">
        <f aca="false">INDEX(Preise!$C$5:$C$8,MATCH(M8,Preise!$A$5:$A$8,0))</f>
        <v>890</v>
      </c>
      <c r="O8" s="11"/>
      <c r="P8" s="7" t="s">
        <v>38</v>
      </c>
      <c r="Q8" s="7" t="s">
        <v>39</v>
      </c>
    </row>
    <row r="9" customFormat="false" ht="23.85" hidden="false" customHeight="false" outlineLevel="0" collapsed="false">
      <c r="A9" s="7" t="s">
        <v>40</v>
      </c>
      <c r="B9" s="7" t="s">
        <v>20</v>
      </c>
      <c r="C9" s="8" t="s">
        <v>41</v>
      </c>
      <c r="D9" s="7" t="s">
        <v>42</v>
      </c>
      <c r="E9" s="7" t="s">
        <v>43</v>
      </c>
      <c r="F9" s="7" t="s">
        <v>44</v>
      </c>
      <c r="G9" s="7" t="s">
        <v>45</v>
      </c>
      <c r="H9" s="7" t="s">
        <v>46</v>
      </c>
      <c r="I9" s="7" t="s">
        <v>28</v>
      </c>
      <c r="J9" s="9" t="n">
        <v>3567</v>
      </c>
      <c r="K9" s="9" t="n">
        <v>62</v>
      </c>
      <c r="L9" s="9" t="n">
        <v>170</v>
      </c>
      <c r="M9" s="7" t="s">
        <v>47</v>
      </c>
      <c r="N9" s="10" t="n">
        <f aca="false">INDEX(Preise!$C$5:$C$8,MATCH(M9,Preise!$A$5:$A$8,0))</f>
        <v>590</v>
      </c>
      <c r="O9" s="11"/>
      <c r="P9" s="7"/>
      <c r="Q9" s="7" t="s">
        <v>48</v>
      </c>
    </row>
    <row r="10" customFormat="false" ht="15" hidden="false" customHeight="false" outlineLevel="0" collapsed="false">
      <c r="A10" s="5" t="s">
        <v>49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customFormat="false" ht="35.05" hidden="false" customHeight="false" outlineLevel="0" collapsed="false">
      <c r="A11" s="7" t="s">
        <v>50</v>
      </c>
      <c r="B11" s="7" t="s">
        <v>49</v>
      </c>
      <c r="C11" s="8" t="s">
        <v>51</v>
      </c>
      <c r="D11" s="7" t="s">
        <v>52</v>
      </c>
      <c r="E11" s="7" t="s">
        <v>53</v>
      </c>
      <c r="F11" s="7" t="s">
        <v>54</v>
      </c>
      <c r="G11" s="7" t="s">
        <v>55</v>
      </c>
      <c r="H11" s="7" t="s">
        <v>56</v>
      </c>
      <c r="I11" s="7" t="s">
        <v>57</v>
      </c>
      <c r="J11" s="9" t="n">
        <v>5028</v>
      </c>
      <c r="K11" s="9" t="n">
        <v>135</v>
      </c>
      <c r="L11" s="9" t="n">
        <v>1604</v>
      </c>
      <c r="M11" s="7" t="s">
        <v>29</v>
      </c>
      <c r="N11" s="10" t="n">
        <f aca="false">INDEX(Preise!$C$5:$C$8,MATCH(M11,Preise!$A$5:$A$8,0))</f>
        <v>890</v>
      </c>
      <c r="O11" s="11"/>
      <c r="P11" s="7"/>
      <c r="Q11" s="7" t="s">
        <v>58</v>
      </c>
    </row>
    <row r="12" customFormat="false" ht="35.05" hidden="false" customHeight="false" outlineLevel="0" collapsed="false">
      <c r="A12" s="7" t="s">
        <v>59</v>
      </c>
      <c r="B12" s="7" t="s">
        <v>49</v>
      </c>
      <c r="C12" s="8" t="s">
        <v>60</v>
      </c>
      <c r="D12" s="7" t="s">
        <v>61</v>
      </c>
      <c r="E12" s="7" t="s">
        <v>62</v>
      </c>
      <c r="F12" s="7" t="s">
        <v>63</v>
      </c>
      <c r="G12" s="7" t="s">
        <v>64</v>
      </c>
      <c r="H12" s="7" t="s">
        <v>65</v>
      </c>
      <c r="I12" s="7" t="s">
        <v>66</v>
      </c>
      <c r="J12" s="9" t="n">
        <v>10578</v>
      </c>
      <c r="K12" s="9" t="n">
        <v>164</v>
      </c>
      <c r="L12" s="9" t="n">
        <v>441</v>
      </c>
      <c r="M12" s="7" t="s">
        <v>29</v>
      </c>
      <c r="N12" s="10" t="n">
        <f aca="false">INDEX(Preise!$C$5:$C$8,MATCH(M12,Preise!$A$5:$A$8,0))</f>
        <v>890</v>
      </c>
      <c r="O12" s="11"/>
      <c r="P12" s="7"/>
      <c r="Q12" s="7" t="s">
        <v>67</v>
      </c>
    </row>
    <row r="13" customFormat="false" ht="35.05" hidden="false" customHeight="false" outlineLevel="0" collapsed="false">
      <c r="A13" s="7" t="s">
        <v>68</v>
      </c>
      <c r="B13" s="7" t="s">
        <v>49</v>
      </c>
      <c r="C13" s="8" t="s">
        <v>69</v>
      </c>
      <c r="D13" s="7" t="s">
        <v>70</v>
      </c>
      <c r="E13" s="7" t="s">
        <v>71</v>
      </c>
      <c r="F13" s="7" t="s">
        <v>72</v>
      </c>
      <c r="G13" s="7" t="s">
        <v>73</v>
      </c>
      <c r="H13" s="7" t="s">
        <v>27</v>
      </c>
      <c r="I13" s="7" t="s">
        <v>66</v>
      </c>
      <c r="J13" s="9" t="n">
        <v>5019</v>
      </c>
      <c r="K13" s="9" t="n">
        <v>107</v>
      </c>
      <c r="L13" s="9" t="n">
        <v>2100</v>
      </c>
      <c r="M13" s="7" t="s">
        <v>29</v>
      </c>
      <c r="N13" s="10" t="n">
        <f aca="false">INDEX(Preise!$C$5:$C$8,MATCH(M13,Preise!$A$5:$A$8,0))</f>
        <v>890</v>
      </c>
      <c r="O13" s="11"/>
      <c r="P13" s="7"/>
      <c r="Q13" s="7" t="s">
        <v>74</v>
      </c>
    </row>
    <row r="14" customFormat="false" ht="35.05" hidden="false" customHeight="false" outlineLevel="0" collapsed="false">
      <c r="A14" s="7" t="s">
        <v>75</v>
      </c>
      <c r="B14" s="7" t="s">
        <v>49</v>
      </c>
      <c r="C14" s="8" t="s">
        <v>76</v>
      </c>
      <c r="D14" s="7" t="s">
        <v>77</v>
      </c>
      <c r="E14" s="7" t="s">
        <v>78</v>
      </c>
      <c r="F14" s="7" t="s">
        <v>79</v>
      </c>
      <c r="G14" s="7" t="s">
        <v>80</v>
      </c>
      <c r="H14" s="7" t="s">
        <v>81</v>
      </c>
      <c r="I14" s="7" t="s">
        <v>82</v>
      </c>
      <c r="J14" s="9" t="n">
        <v>269</v>
      </c>
      <c r="K14" s="9" t="n">
        <v>23</v>
      </c>
      <c r="L14" s="9" t="n">
        <v>0</v>
      </c>
      <c r="M14" s="7" t="s">
        <v>83</v>
      </c>
      <c r="N14" s="10" t="n">
        <f aca="false">INDEX(Preise!$C$5:$C$8,MATCH(M14,Preise!$A$5:$A$8,0))</f>
        <v>190</v>
      </c>
      <c r="O14" s="11"/>
      <c r="P14" s="7"/>
      <c r="Q14" s="7" t="s">
        <v>84</v>
      </c>
    </row>
    <row r="15" customFormat="false" ht="35.05" hidden="false" customHeight="false" outlineLevel="0" collapsed="false">
      <c r="A15" s="7" t="s">
        <v>85</v>
      </c>
      <c r="B15" s="7" t="s">
        <v>49</v>
      </c>
      <c r="C15" s="8" t="s">
        <v>86</v>
      </c>
      <c r="D15" s="7" t="s">
        <v>87</v>
      </c>
      <c r="E15" s="7" t="s">
        <v>88</v>
      </c>
      <c r="F15" s="7" t="s">
        <v>89</v>
      </c>
      <c r="G15" s="7" t="s">
        <v>90</v>
      </c>
      <c r="H15" s="7" t="s">
        <v>91</v>
      </c>
      <c r="I15" s="7" t="s">
        <v>82</v>
      </c>
      <c r="J15" s="9" t="n">
        <v>335</v>
      </c>
      <c r="K15" s="9" t="n">
        <v>28</v>
      </c>
      <c r="L15" s="9" t="n">
        <v>0</v>
      </c>
      <c r="M15" s="7" t="s">
        <v>83</v>
      </c>
      <c r="N15" s="10" t="n">
        <f aca="false">INDEX(Preise!$C$5:$C$8,MATCH(M15,Preise!$A$5:$A$8,0))</f>
        <v>190</v>
      </c>
      <c r="O15" s="11"/>
      <c r="P15" s="7"/>
      <c r="Q15" s="7" t="s">
        <v>92</v>
      </c>
    </row>
    <row r="16" customFormat="false" ht="15" hidden="false" customHeight="false" outlineLevel="0" collapsed="false">
      <c r="A16" s="5" t="s">
        <v>93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customFormat="false" ht="35.05" hidden="false" customHeight="false" outlineLevel="0" collapsed="false">
      <c r="A17" s="7" t="s">
        <v>94</v>
      </c>
      <c r="B17" s="7" t="s">
        <v>93</v>
      </c>
      <c r="C17" s="8" t="s">
        <v>95</v>
      </c>
      <c r="D17" s="7" t="s">
        <v>96</v>
      </c>
      <c r="E17" s="7" t="s">
        <v>97</v>
      </c>
      <c r="F17" s="7" t="s">
        <v>98</v>
      </c>
      <c r="G17" s="7" t="s">
        <v>99</v>
      </c>
      <c r="H17" s="7" t="s">
        <v>100</v>
      </c>
      <c r="I17" s="7" t="s">
        <v>28</v>
      </c>
      <c r="J17" s="9" t="n">
        <v>9324</v>
      </c>
      <c r="K17" s="9" t="n">
        <v>500</v>
      </c>
      <c r="L17" s="9" t="n">
        <v>561</v>
      </c>
      <c r="M17" s="7" t="s">
        <v>29</v>
      </c>
      <c r="N17" s="10" t="n">
        <f aca="false">INDEX(Preise!$C$5:$C$8,MATCH(M17,Preise!$A$5:$A$8,0))</f>
        <v>890</v>
      </c>
      <c r="O17" s="11"/>
      <c r="P17" s="7"/>
      <c r="Q17" s="7" t="s">
        <v>101</v>
      </c>
    </row>
    <row r="18" customFormat="false" ht="35.05" hidden="false" customHeight="false" outlineLevel="0" collapsed="false">
      <c r="A18" s="7" t="s">
        <v>102</v>
      </c>
      <c r="B18" s="7" t="s">
        <v>93</v>
      </c>
      <c r="C18" s="8" t="s">
        <v>103</v>
      </c>
      <c r="D18" s="7" t="s">
        <v>104</v>
      </c>
      <c r="E18" s="7" t="s">
        <v>105</v>
      </c>
      <c r="F18" s="7" t="s">
        <v>106</v>
      </c>
      <c r="G18" s="7" t="s">
        <v>107</v>
      </c>
      <c r="H18" s="7" t="s">
        <v>81</v>
      </c>
      <c r="I18" s="7" t="s">
        <v>28</v>
      </c>
      <c r="J18" s="9" t="n">
        <v>1965</v>
      </c>
      <c r="K18" s="9" t="n">
        <v>112</v>
      </c>
      <c r="L18" s="9" t="n">
        <v>759</v>
      </c>
      <c r="M18" s="7" t="s">
        <v>108</v>
      </c>
      <c r="N18" s="10" t="n">
        <f aca="false">INDEX(Preise!$C$5:$C$8,MATCH(M18,Preise!$A$5:$A$8,0))</f>
        <v>390</v>
      </c>
      <c r="O18" s="11"/>
      <c r="P18" s="7"/>
      <c r="Q18" s="7" t="s">
        <v>109</v>
      </c>
    </row>
    <row r="19" customFormat="false" ht="35.05" hidden="false" customHeight="false" outlineLevel="0" collapsed="false">
      <c r="A19" s="7" t="s">
        <v>110</v>
      </c>
      <c r="B19" s="7" t="s">
        <v>93</v>
      </c>
      <c r="C19" s="8" t="s">
        <v>111</v>
      </c>
      <c r="D19" s="7" t="s">
        <v>112</v>
      </c>
      <c r="E19" s="7" t="s">
        <v>113</v>
      </c>
      <c r="F19" s="7" t="s">
        <v>114</v>
      </c>
      <c r="G19" s="7" t="s">
        <v>115</v>
      </c>
      <c r="H19" s="7" t="s">
        <v>91</v>
      </c>
      <c r="I19" s="7" t="s">
        <v>28</v>
      </c>
      <c r="J19" s="9" t="n">
        <v>1180</v>
      </c>
      <c r="K19" s="9" t="n">
        <v>63</v>
      </c>
      <c r="L19" s="9" t="n">
        <v>530</v>
      </c>
      <c r="M19" s="7" t="s">
        <v>108</v>
      </c>
      <c r="N19" s="10" t="n">
        <f aca="false">INDEX(Preise!$C$5:$C$8,MATCH(M19,Preise!$A$5:$A$8,0))</f>
        <v>390</v>
      </c>
      <c r="O19" s="11"/>
      <c r="P19" s="7"/>
      <c r="Q19" s="7" t="s">
        <v>116</v>
      </c>
    </row>
    <row r="20" customFormat="false" ht="15" hidden="false" customHeight="false" outlineLevel="0" collapsed="false">
      <c r="A20" s="5" t="s">
        <v>117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customFormat="false" ht="23.85" hidden="false" customHeight="false" outlineLevel="0" collapsed="false">
      <c r="A21" s="7" t="s">
        <v>118</v>
      </c>
      <c r="B21" s="7" t="s">
        <v>117</v>
      </c>
      <c r="C21" s="8" t="s">
        <v>119</v>
      </c>
      <c r="D21" s="7" t="s">
        <v>120</v>
      </c>
      <c r="E21" s="7" t="s">
        <v>121</v>
      </c>
      <c r="F21" s="7" t="s">
        <v>122</v>
      </c>
      <c r="G21" s="7" t="s">
        <v>123</v>
      </c>
      <c r="H21" s="7" t="s">
        <v>124</v>
      </c>
      <c r="I21" s="7" t="s">
        <v>125</v>
      </c>
      <c r="J21" s="9" t="n">
        <v>3246</v>
      </c>
      <c r="K21" s="9" t="n">
        <v>260</v>
      </c>
      <c r="L21" s="9" t="n">
        <v>2263</v>
      </c>
      <c r="M21" s="7" t="s">
        <v>47</v>
      </c>
      <c r="N21" s="10" t="n">
        <f aca="false">INDEX(Preise!$C$5:$C$8,MATCH(M21,Preise!$A$5:$A$8,0))</f>
        <v>590</v>
      </c>
      <c r="O21" s="11"/>
      <c r="P21" s="7"/>
      <c r="Q21" s="7" t="s">
        <v>126</v>
      </c>
    </row>
    <row r="22" customFormat="false" ht="23.85" hidden="false" customHeight="false" outlineLevel="0" collapsed="false">
      <c r="A22" s="7" t="s">
        <v>127</v>
      </c>
      <c r="B22" s="7" t="s">
        <v>117</v>
      </c>
      <c r="C22" s="8" t="s">
        <v>128</v>
      </c>
      <c r="D22" s="7" t="s">
        <v>129</v>
      </c>
      <c r="E22" s="7" t="s">
        <v>130</v>
      </c>
      <c r="F22" s="7" t="s">
        <v>131</v>
      </c>
      <c r="G22" s="7" t="s">
        <v>132</v>
      </c>
      <c r="H22" s="7" t="s">
        <v>133</v>
      </c>
      <c r="I22" s="7" t="s">
        <v>134</v>
      </c>
      <c r="J22" s="9" t="n">
        <v>1550</v>
      </c>
      <c r="K22" s="9" t="n">
        <v>115</v>
      </c>
      <c r="L22" s="9" t="n">
        <v>879</v>
      </c>
      <c r="M22" s="7" t="s">
        <v>108</v>
      </c>
      <c r="N22" s="10" t="n">
        <f aca="false">INDEX(Preise!$C$5:$C$8,MATCH(M22,Preise!$A$5:$A$8,0))</f>
        <v>390</v>
      </c>
      <c r="O22" s="11"/>
      <c r="P22" s="7"/>
      <c r="Q22" s="7" t="s">
        <v>135</v>
      </c>
    </row>
    <row r="23" customFormat="false" ht="23.85" hidden="false" customHeight="false" outlineLevel="0" collapsed="false">
      <c r="A23" s="7" t="s">
        <v>136</v>
      </c>
      <c r="B23" s="7" t="s">
        <v>117</v>
      </c>
      <c r="C23" s="8" t="s">
        <v>137</v>
      </c>
      <c r="D23" s="7" t="s">
        <v>138</v>
      </c>
      <c r="E23" s="7" t="s">
        <v>139</v>
      </c>
      <c r="F23" s="7"/>
      <c r="G23" s="7" t="s">
        <v>140</v>
      </c>
      <c r="H23" s="7"/>
      <c r="I23" s="7" t="s">
        <v>141</v>
      </c>
      <c r="J23" s="9" t="n">
        <v>219</v>
      </c>
      <c r="K23" s="9" t="n">
        <v>33</v>
      </c>
      <c r="L23" s="9" t="n">
        <v>65</v>
      </c>
      <c r="M23" s="7" t="s">
        <v>83</v>
      </c>
      <c r="N23" s="10" t="n">
        <f aca="false">INDEX(Preise!$C$5:$C$8,MATCH(M23,Preise!$A$5:$A$8,0))</f>
        <v>190</v>
      </c>
      <c r="O23" s="11"/>
      <c r="P23" s="7"/>
      <c r="Q23" s="7" t="s">
        <v>142</v>
      </c>
    </row>
    <row r="24" customFormat="false" ht="23.85" hidden="false" customHeight="false" outlineLevel="0" collapsed="false">
      <c r="A24" s="7" t="s">
        <v>143</v>
      </c>
      <c r="B24" s="7" t="s">
        <v>117</v>
      </c>
      <c r="C24" s="8" t="s">
        <v>144</v>
      </c>
      <c r="D24" s="7" t="s">
        <v>145</v>
      </c>
      <c r="E24" s="7" t="s">
        <v>146</v>
      </c>
      <c r="F24" s="7"/>
      <c r="G24" s="7" t="s">
        <v>147</v>
      </c>
      <c r="H24" s="7" t="s">
        <v>148</v>
      </c>
      <c r="I24" s="7" t="s">
        <v>149</v>
      </c>
      <c r="J24" s="9" t="n">
        <v>93</v>
      </c>
      <c r="K24" s="9" t="n">
        <v>11</v>
      </c>
      <c r="L24" s="9" t="n">
        <v>76</v>
      </c>
      <c r="M24" s="7" t="s">
        <v>83</v>
      </c>
      <c r="N24" s="10" t="n">
        <f aca="false">INDEX(Preise!$C$5:$C$8,MATCH(M24,Preise!$A$5:$A$8,0))</f>
        <v>190</v>
      </c>
      <c r="O24" s="11"/>
      <c r="P24" s="7"/>
      <c r="Q24" s="7" t="s">
        <v>150</v>
      </c>
    </row>
    <row r="25" customFormat="false" ht="23.85" hidden="false" customHeight="false" outlineLevel="0" collapsed="false">
      <c r="A25" s="7" t="s">
        <v>151</v>
      </c>
      <c r="B25" s="7" t="s">
        <v>117</v>
      </c>
      <c r="C25" s="8" t="s">
        <v>152</v>
      </c>
      <c r="D25" s="7" t="s">
        <v>153</v>
      </c>
      <c r="E25" s="7" t="s">
        <v>154</v>
      </c>
      <c r="F25" s="7"/>
      <c r="G25" s="7" t="s">
        <v>155</v>
      </c>
      <c r="H25" s="7" t="s">
        <v>81</v>
      </c>
      <c r="I25" s="7" t="s">
        <v>156</v>
      </c>
      <c r="J25" s="9" t="n">
        <v>1632</v>
      </c>
      <c r="K25" s="9" t="n">
        <v>69</v>
      </c>
      <c r="L25" s="9" t="n">
        <v>1380</v>
      </c>
      <c r="M25" s="7" t="s">
        <v>108</v>
      </c>
      <c r="N25" s="10" t="n">
        <f aca="false">INDEX(Preise!$C$5:$C$8,MATCH(M25,Preise!$A$5:$A$8,0))</f>
        <v>390</v>
      </c>
      <c r="O25" s="11"/>
      <c r="P25" s="7"/>
      <c r="Q25" s="7" t="s">
        <v>157</v>
      </c>
    </row>
    <row r="26" customFormat="false" ht="23.85" hidden="false" customHeight="false" outlineLevel="0" collapsed="false">
      <c r="A26" s="7" t="s">
        <v>158</v>
      </c>
      <c r="B26" s="7" t="s">
        <v>117</v>
      </c>
      <c r="C26" s="8" t="s">
        <v>159</v>
      </c>
      <c r="D26" s="7" t="s">
        <v>160</v>
      </c>
      <c r="E26" s="7" t="s">
        <v>161</v>
      </c>
      <c r="F26" s="7" t="s">
        <v>162</v>
      </c>
      <c r="G26" s="7" t="s">
        <v>163</v>
      </c>
      <c r="H26" s="7" t="s">
        <v>124</v>
      </c>
      <c r="I26" s="7" t="s">
        <v>125</v>
      </c>
      <c r="J26" s="9" t="n">
        <v>2164</v>
      </c>
      <c r="K26" s="9" t="n">
        <v>184</v>
      </c>
      <c r="L26" s="9" t="n">
        <v>1832</v>
      </c>
      <c r="M26" s="7" t="s">
        <v>47</v>
      </c>
      <c r="N26" s="10" t="n">
        <f aca="false">INDEX(Preise!$C$5:$C$8,MATCH(M26,Preise!$A$5:$A$8,0))</f>
        <v>590</v>
      </c>
      <c r="O26" s="11"/>
      <c r="P26" s="7"/>
      <c r="Q26" s="7" t="s">
        <v>164</v>
      </c>
    </row>
    <row r="27" customFormat="false" ht="35.05" hidden="false" customHeight="false" outlineLevel="0" collapsed="false">
      <c r="A27" s="7" t="s">
        <v>165</v>
      </c>
      <c r="B27" s="7" t="s">
        <v>117</v>
      </c>
      <c r="C27" s="8" t="s">
        <v>166</v>
      </c>
      <c r="D27" s="7" t="s">
        <v>167</v>
      </c>
      <c r="E27" s="7" t="s">
        <v>168</v>
      </c>
      <c r="F27" s="7" t="s">
        <v>169</v>
      </c>
      <c r="G27" s="7" t="s">
        <v>170</v>
      </c>
      <c r="H27" s="7" t="s">
        <v>171</v>
      </c>
      <c r="I27" s="7" t="s">
        <v>125</v>
      </c>
      <c r="J27" s="9" t="n">
        <v>575</v>
      </c>
      <c r="K27" s="9" t="n">
        <v>49</v>
      </c>
      <c r="L27" s="9" t="n">
        <v>287</v>
      </c>
      <c r="M27" s="7" t="s">
        <v>108</v>
      </c>
      <c r="N27" s="10" t="n">
        <f aca="false">INDEX(Preise!$C$5:$C$8,MATCH(M27,Preise!$A$5:$A$8,0))</f>
        <v>390</v>
      </c>
      <c r="O27" s="11"/>
      <c r="P27" s="7" t="s">
        <v>172</v>
      </c>
      <c r="Q27" s="7" t="s">
        <v>173</v>
      </c>
    </row>
    <row r="28" customFormat="false" ht="35.05" hidden="false" customHeight="false" outlineLevel="0" collapsed="false">
      <c r="A28" s="7" t="s">
        <v>174</v>
      </c>
      <c r="B28" s="7" t="s">
        <v>117</v>
      </c>
      <c r="C28" s="8" t="s">
        <v>175</v>
      </c>
      <c r="D28" s="7" t="s">
        <v>176</v>
      </c>
      <c r="E28" s="7" t="s">
        <v>177</v>
      </c>
      <c r="F28" s="7" t="s">
        <v>178</v>
      </c>
      <c r="G28" s="7" t="s">
        <v>179</v>
      </c>
      <c r="H28" s="7" t="s">
        <v>124</v>
      </c>
      <c r="I28" s="7" t="s">
        <v>180</v>
      </c>
      <c r="J28" s="9" t="n">
        <v>1555</v>
      </c>
      <c r="K28" s="9" t="n">
        <v>139</v>
      </c>
      <c r="L28" s="9" t="n">
        <v>1138</v>
      </c>
      <c r="M28" s="7" t="s">
        <v>108</v>
      </c>
      <c r="N28" s="10" t="n">
        <f aca="false">INDEX(Preise!$C$5:$C$8,MATCH(M28,Preise!$A$5:$A$8,0))</f>
        <v>390</v>
      </c>
      <c r="O28" s="11"/>
      <c r="P28" s="7" t="s">
        <v>172</v>
      </c>
      <c r="Q28" s="7" t="s">
        <v>181</v>
      </c>
    </row>
    <row r="29" customFormat="false" ht="23.85" hidden="false" customHeight="false" outlineLevel="0" collapsed="false">
      <c r="A29" s="7" t="s">
        <v>182</v>
      </c>
      <c r="B29" s="7" t="s">
        <v>117</v>
      </c>
      <c r="C29" s="8" t="s">
        <v>183</v>
      </c>
      <c r="D29" s="7" t="s">
        <v>184</v>
      </c>
      <c r="E29" s="7" t="s">
        <v>185</v>
      </c>
      <c r="F29" s="7" t="s">
        <v>186</v>
      </c>
      <c r="G29" s="7" t="s">
        <v>187</v>
      </c>
      <c r="H29" s="7" t="s">
        <v>188</v>
      </c>
      <c r="I29" s="7" t="s">
        <v>180</v>
      </c>
      <c r="J29" s="9" t="n">
        <v>1818</v>
      </c>
      <c r="K29" s="9" t="n">
        <v>168</v>
      </c>
      <c r="L29" s="9" t="n">
        <v>1279</v>
      </c>
      <c r="M29" s="7" t="s">
        <v>108</v>
      </c>
      <c r="N29" s="10" t="n">
        <f aca="false">INDEX(Preise!$C$5:$C$8,MATCH(M29,Preise!$A$5:$A$8,0))</f>
        <v>390</v>
      </c>
      <c r="O29" s="11"/>
      <c r="P29" s="7"/>
      <c r="Q29" s="7" t="s">
        <v>189</v>
      </c>
    </row>
    <row r="30" customFormat="false" ht="23.85" hidden="false" customHeight="false" outlineLevel="0" collapsed="false">
      <c r="A30" s="7" t="s">
        <v>190</v>
      </c>
      <c r="B30" s="7" t="s">
        <v>117</v>
      </c>
      <c r="C30" s="8" t="s">
        <v>191</v>
      </c>
      <c r="D30" s="7" t="s">
        <v>192</v>
      </c>
      <c r="E30" s="7" t="s">
        <v>193</v>
      </c>
      <c r="F30" s="7" t="s">
        <v>194</v>
      </c>
      <c r="G30" s="7" t="s">
        <v>195</v>
      </c>
      <c r="H30" s="7" t="s">
        <v>148</v>
      </c>
      <c r="I30" s="7" t="s">
        <v>196</v>
      </c>
      <c r="J30" s="9" t="n">
        <v>829</v>
      </c>
      <c r="K30" s="9" t="n">
        <v>79</v>
      </c>
      <c r="L30" s="9" t="n">
        <v>593</v>
      </c>
      <c r="M30" s="7" t="s">
        <v>108</v>
      </c>
      <c r="N30" s="10" t="n">
        <f aca="false">INDEX(Preise!$C$5:$C$8,MATCH(M30,Preise!$A$5:$A$8,0))</f>
        <v>390</v>
      </c>
      <c r="O30" s="11"/>
      <c r="P30" s="7"/>
      <c r="Q30" s="7" t="s">
        <v>197</v>
      </c>
    </row>
    <row r="31" customFormat="false" ht="23.85" hidden="false" customHeight="false" outlineLevel="0" collapsed="false">
      <c r="A31" s="7" t="s">
        <v>198</v>
      </c>
      <c r="B31" s="7" t="s">
        <v>117</v>
      </c>
      <c r="C31" s="8" t="s">
        <v>199</v>
      </c>
      <c r="D31" s="7" t="s">
        <v>200</v>
      </c>
      <c r="E31" s="7" t="s">
        <v>201</v>
      </c>
      <c r="F31" s="7"/>
      <c r="G31" s="7" t="s">
        <v>202</v>
      </c>
      <c r="H31" s="7" t="s">
        <v>81</v>
      </c>
      <c r="I31" s="7" t="s">
        <v>203</v>
      </c>
      <c r="J31" s="9" t="n">
        <v>283</v>
      </c>
      <c r="K31" s="9" t="n">
        <v>37</v>
      </c>
      <c r="L31" s="9" t="n">
        <v>64</v>
      </c>
      <c r="M31" s="7" t="s">
        <v>83</v>
      </c>
      <c r="N31" s="10" t="n">
        <f aca="false">INDEX(Preise!$C$5:$C$8,MATCH(M31,Preise!$A$5:$A$8,0))</f>
        <v>190</v>
      </c>
      <c r="O31" s="11"/>
      <c r="P31" s="7"/>
      <c r="Q31" s="7" t="s">
        <v>204</v>
      </c>
    </row>
    <row r="32" customFormat="false" ht="23.85" hidden="false" customHeight="false" outlineLevel="0" collapsed="false">
      <c r="A32" s="7" t="s">
        <v>205</v>
      </c>
      <c r="B32" s="7" t="s">
        <v>117</v>
      </c>
      <c r="C32" s="8" t="s">
        <v>206</v>
      </c>
      <c r="D32" s="7" t="s">
        <v>207</v>
      </c>
      <c r="E32" s="7" t="s">
        <v>208</v>
      </c>
      <c r="F32" s="7" t="s">
        <v>209</v>
      </c>
      <c r="G32" s="7" t="s">
        <v>210</v>
      </c>
      <c r="H32" s="7" t="s">
        <v>211</v>
      </c>
      <c r="I32" s="7" t="s">
        <v>212</v>
      </c>
      <c r="J32" s="9" t="n">
        <v>961</v>
      </c>
      <c r="K32" s="9" t="n">
        <v>130</v>
      </c>
      <c r="L32" s="9" t="n">
        <v>452</v>
      </c>
      <c r="M32" s="7" t="s">
        <v>108</v>
      </c>
      <c r="N32" s="10" t="n">
        <f aca="false">INDEX(Preise!$C$5:$C$8,MATCH(M32,Preise!$A$5:$A$8,0))</f>
        <v>390</v>
      </c>
      <c r="O32" s="11"/>
      <c r="P32" s="7"/>
      <c r="Q32" s="7" t="s">
        <v>213</v>
      </c>
    </row>
    <row r="33" customFormat="false" ht="15" hidden="false" customHeight="false" outlineLevel="0" collapsed="false">
      <c r="A33" s="5" t="s">
        <v>214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customFormat="false" ht="23.85" hidden="false" customHeight="false" outlineLevel="0" collapsed="false">
      <c r="A34" s="7" t="s">
        <v>215</v>
      </c>
      <c r="B34" s="7" t="s">
        <v>214</v>
      </c>
      <c r="C34" s="8" t="s">
        <v>216</v>
      </c>
      <c r="D34" s="7" t="s">
        <v>217</v>
      </c>
      <c r="E34" s="7" t="s">
        <v>218</v>
      </c>
      <c r="F34" s="7" t="s">
        <v>219</v>
      </c>
      <c r="G34" s="7" t="s">
        <v>220</v>
      </c>
      <c r="H34" s="7" t="s">
        <v>171</v>
      </c>
      <c r="I34" s="7" t="s">
        <v>221</v>
      </c>
      <c r="J34" s="9" t="n">
        <v>517</v>
      </c>
      <c r="K34" s="9" t="n">
        <v>48</v>
      </c>
      <c r="L34" s="9" t="n">
        <v>503</v>
      </c>
      <c r="M34" s="7" t="s">
        <v>108</v>
      </c>
      <c r="N34" s="10" t="n">
        <f aca="false">INDEX(Preise!$C$5:$C$8,MATCH(M34,Preise!$A$5:$A$8,0))</f>
        <v>390</v>
      </c>
      <c r="O34" s="11"/>
      <c r="P34" s="7"/>
      <c r="Q34" s="7" t="s">
        <v>222</v>
      </c>
    </row>
    <row r="35" customFormat="false" ht="35.05" hidden="false" customHeight="false" outlineLevel="0" collapsed="false">
      <c r="A35" s="7" t="s">
        <v>223</v>
      </c>
      <c r="B35" s="7" t="s">
        <v>214</v>
      </c>
      <c r="C35" s="8" t="s">
        <v>224</v>
      </c>
      <c r="D35" s="7" t="s">
        <v>225</v>
      </c>
      <c r="E35" s="7" t="s">
        <v>226</v>
      </c>
      <c r="F35" s="7" t="s">
        <v>227</v>
      </c>
      <c r="G35" s="7" t="s">
        <v>228</v>
      </c>
      <c r="H35" s="7" t="s">
        <v>124</v>
      </c>
      <c r="I35" s="7" t="s">
        <v>229</v>
      </c>
      <c r="J35" s="9" t="n">
        <v>501</v>
      </c>
      <c r="K35" s="9" t="n">
        <v>41</v>
      </c>
      <c r="L35" s="9" t="n">
        <v>442</v>
      </c>
      <c r="M35" s="7" t="s">
        <v>108</v>
      </c>
      <c r="N35" s="10" t="n">
        <f aca="false">INDEX(Preise!$C$5:$C$8,MATCH(M35,Preise!$A$5:$A$8,0))</f>
        <v>390</v>
      </c>
      <c r="O35" s="11"/>
      <c r="P35" s="7"/>
      <c r="Q35" s="7" t="s">
        <v>230</v>
      </c>
    </row>
    <row r="36" customFormat="false" ht="23.85" hidden="false" customHeight="false" outlineLevel="0" collapsed="false">
      <c r="A36" s="7" t="s">
        <v>231</v>
      </c>
      <c r="B36" s="7" t="s">
        <v>214</v>
      </c>
      <c r="C36" s="8" t="s">
        <v>232</v>
      </c>
      <c r="D36" s="7" t="s">
        <v>233</v>
      </c>
      <c r="E36" s="7" t="s">
        <v>234</v>
      </c>
      <c r="F36" s="7" t="s">
        <v>235</v>
      </c>
      <c r="G36" s="7" t="s">
        <v>220</v>
      </c>
      <c r="H36" s="7" t="s">
        <v>171</v>
      </c>
      <c r="I36" s="7" t="s">
        <v>236</v>
      </c>
      <c r="J36" s="9" t="n">
        <v>447</v>
      </c>
      <c r="K36" s="9" t="n">
        <v>43</v>
      </c>
      <c r="L36" s="9" t="n">
        <v>443</v>
      </c>
      <c r="M36" s="7" t="s">
        <v>83</v>
      </c>
      <c r="N36" s="10" t="n">
        <f aca="false">INDEX(Preise!$C$5:$C$8,MATCH(M36,Preise!$A$5:$A$8,0))</f>
        <v>190</v>
      </c>
      <c r="O36" s="11"/>
      <c r="P36" s="7" t="s">
        <v>237</v>
      </c>
      <c r="Q36" s="7" t="s">
        <v>238</v>
      </c>
    </row>
    <row r="37" customFormat="false" ht="35.05" hidden="false" customHeight="false" outlineLevel="0" collapsed="false">
      <c r="A37" s="7" t="s">
        <v>239</v>
      </c>
      <c r="B37" s="7" t="s">
        <v>214</v>
      </c>
      <c r="C37" s="8" t="s">
        <v>240</v>
      </c>
      <c r="D37" s="7" t="s">
        <v>241</v>
      </c>
      <c r="E37" s="7" t="s">
        <v>242</v>
      </c>
      <c r="F37" s="7" t="s">
        <v>243</v>
      </c>
      <c r="G37" s="7" t="s">
        <v>244</v>
      </c>
      <c r="H37" s="7" t="s">
        <v>81</v>
      </c>
      <c r="I37" s="7" t="s">
        <v>245</v>
      </c>
      <c r="J37" s="9" t="n">
        <v>1133</v>
      </c>
      <c r="K37" s="9" t="n">
        <v>40</v>
      </c>
      <c r="L37" s="9" t="n">
        <v>0</v>
      </c>
      <c r="M37" s="7" t="s">
        <v>108</v>
      </c>
      <c r="N37" s="10" t="n">
        <f aca="false">INDEX(Preise!$C$5:$C$8,MATCH(M37,Preise!$A$5:$A$8,0))</f>
        <v>390</v>
      </c>
      <c r="O37" s="11"/>
      <c r="P37" s="7"/>
      <c r="Q37" s="7" t="s">
        <v>246</v>
      </c>
    </row>
    <row r="38" customFormat="false" ht="23.85" hidden="false" customHeight="false" outlineLevel="0" collapsed="false">
      <c r="A38" s="7" t="s">
        <v>247</v>
      </c>
      <c r="B38" s="7" t="s">
        <v>214</v>
      </c>
      <c r="C38" s="8" t="s">
        <v>248</v>
      </c>
      <c r="D38" s="7" t="s">
        <v>249</v>
      </c>
      <c r="E38" s="7" t="s">
        <v>250</v>
      </c>
      <c r="F38" s="7"/>
      <c r="G38" s="7" t="s">
        <v>251</v>
      </c>
      <c r="H38" s="7"/>
      <c r="I38" s="7" t="s">
        <v>252</v>
      </c>
      <c r="J38" s="9" t="n">
        <v>62</v>
      </c>
      <c r="K38" s="9" t="n">
        <v>4</v>
      </c>
      <c r="L38" s="9" t="n">
        <v>13</v>
      </c>
      <c r="M38" s="7" t="s">
        <v>83</v>
      </c>
      <c r="N38" s="10" t="n">
        <f aca="false">INDEX(Preise!$C$5:$C$8,MATCH(M38,Preise!$A$5:$A$8,0))</f>
        <v>190</v>
      </c>
      <c r="O38" s="11"/>
      <c r="P38" s="7"/>
      <c r="Q38" s="7" t="s">
        <v>253</v>
      </c>
    </row>
    <row r="39" customFormat="false" ht="35.05" hidden="false" customHeight="false" outlineLevel="0" collapsed="false">
      <c r="A39" s="7" t="s">
        <v>254</v>
      </c>
      <c r="B39" s="7" t="s">
        <v>214</v>
      </c>
      <c r="C39" s="8" t="s">
        <v>255</v>
      </c>
      <c r="D39" s="7" t="s">
        <v>256</v>
      </c>
      <c r="E39" s="7" t="s">
        <v>257</v>
      </c>
      <c r="F39" s="7" t="s">
        <v>258</v>
      </c>
      <c r="G39" s="7" t="s">
        <v>259</v>
      </c>
      <c r="H39" s="7" t="s">
        <v>260</v>
      </c>
      <c r="I39" s="7" t="s">
        <v>261</v>
      </c>
      <c r="J39" s="9" t="n">
        <v>1592</v>
      </c>
      <c r="K39" s="9" t="n">
        <v>92</v>
      </c>
      <c r="L39" s="9" t="n">
        <v>971</v>
      </c>
      <c r="M39" s="7" t="s">
        <v>108</v>
      </c>
      <c r="N39" s="10" t="n">
        <f aca="false">INDEX(Preise!$C$5:$C$8,MATCH(M39,Preise!$A$5:$A$8,0))</f>
        <v>390</v>
      </c>
      <c r="O39" s="11"/>
      <c r="P39" s="7"/>
      <c r="Q39" s="7" t="s">
        <v>262</v>
      </c>
    </row>
    <row r="40" customFormat="false" ht="15" hidden="false" customHeight="false" outlineLevel="0" collapsed="false">
      <c r="A40" s="5" t="s">
        <v>263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customFormat="false" ht="23.85" hidden="false" customHeight="false" outlineLevel="0" collapsed="false">
      <c r="A41" s="7" t="s">
        <v>264</v>
      </c>
      <c r="B41" s="7" t="s">
        <v>263</v>
      </c>
      <c r="C41" s="8" t="s">
        <v>265</v>
      </c>
      <c r="D41" s="7" t="s">
        <v>266</v>
      </c>
      <c r="E41" s="7" t="s">
        <v>267</v>
      </c>
      <c r="F41" s="7" t="s">
        <v>268</v>
      </c>
      <c r="G41" s="7" t="s">
        <v>269</v>
      </c>
      <c r="H41" s="7" t="s">
        <v>270</v>
      </c>
      <c r="I41" s="7" t="s">
        <v>271</v>
      </c>
      <c r="J41" s="9" t="n">
        <v>426</v>
      </c>
      <c r="K41" s="9" t="n">
        <v>20</v>
      </c>
      <c r="L41" s="9" t="n">
        <v>0</v>
      </c>
      <c r="M41" s="7" t="s">
        <v>83</v>
      </c>
      <c r="N41" s="10" t="n">
        <f aca="false">INDEX(Preise!$C$5:$C$8,MATCH(M41,Preise!$A$5:$A$8,0))</f>
        <v>190</v>
      </c>
      <c r="O41" s="11"/>
      <c r="P41" s="7"/>
      <c r="Q41" s="7" t="s">
        <v>272</v>
      </c>
    </row>
    <row r="42" customFormat="false" ht="35.05" hidden="false" customHeight="false" outlineLevel="0" collapsed="false">
      <c r="A42" s="7" t="s">
        <v>273</v>
      </c>
      <c r="B42" s="7" t="s">
        <v>263</v>
      </c>
      <c r="C42" s="8" t="s">
        <v>274</v>
      </c>
      <c r="D42" s="7" t="s">
        <v>275</v>
      </c>
      <c r="E42" s="7" t="s">
        <v>276</v>
      </c>
      <c r="F42" s="7" t="s">
        <v>277</v>
      </c>
      <c r="G42" s="7" t="s">
        <v>278</v>
      </c>
      <c r="H42" s="7" t="s">
        <v>171</v>
      </c>
      <c r="I42" s="7" t="s">
        <v>28</v>
      </c>
      <c r="J42" s="9" t="n">
        <v>2982</v>
      </c>
      <c r="K42" s="9" t="n">
        <v>164</v>
      </c>
      <c r="L42" s="9" t="n">
        <v>633</v>
      </c>
      <c r="M42" s="7" t="s">
        <v>47</v>
      </c>
      <c r="N42" s="10" t="n">
        <f aca="false">INDEX(Preise!$C$5:$C$8,MATCH(M42,Preise!$A$5:$A$8,0))</f>
        <v>590</v>
      </c>
      <c r="O42" s="11"/>
      <c r="P42" s="7"/>
      <c r="Q42" s="7" t="s">
        <v>279</v>
      </c>
    </row>
    <row r="43" customFormat="false" ht="35.05" hidden="false" customHeight="false" outlineLevel="0" collapsed="false">
      <c r="A43" s="7" t="s">
        <v>280</v>
      </c>
      <c r="B43" s="7" t="s">
        <v>263</v>
      </c>
      <c r="C43" s="8" t="s">
        <v>281</v>
      </c>
      <c r="D43" s="7" t="s">
        <v>282</v>
      </c>
      <c r="E43" s="7" t="s">
        <v>276</v>
      </c>
      <c r="F43" s="7" t="s">
        <v>283</v>
      </c>
      <c r="G43" s="7" t="s">
        <v>284</v>
      </c>
      <c r="H43" s="7" t="s">
        <v>91</v>
      </c>
      <c r="I43" s="7" t="s">
        <v>285</v>
      </c>
      <c r="J43" s="9" t="n">
        <v>2566</v>
      </c>
      <c r="K43" s="9" t="n">
        <v>174</v>
      </c>
      <c r="L43" s="9" t="n">
        <v>483</v>
      </c>
      <c r="M43" s="7" t="s">
        <v>47</v>
      </c>
      <c r="N43" s="10" t="n">
        <f aca="false">INDEX(Preise!$C$5:$C$8,MATCH(M43,Preise!$A$5:$A$8,0))</f>
        <v>590</v>
      </c>
      <c r="O43" s="11"/>
      <c r="P43" s="7"/>
      <c r="Q43" s="7" t="s">
        <v>286</v>
      </c>
    </row>
    <row r="44" customFormat="false" ht="23.85" hidden="false" customHeight="false" outlineLevel="0" collapsed="false">
      <c r="A44" s="7" t="s">
        <v>287</v>
      </c>
      <c r="B44" s="7" t="s">
        <v>263</v>
      </c>
      <c r="C44" s="8" t="s">
        <v>288</v>
      </c>
      <c r="D44" s="7" t="s">
        <v>289</v>
      </c>
      <c r="E44" s="7" t="s">
        <v>290</v>
      </c>
      <c r="F44" s="7" t="s">
        <v>291</v>
      </c>
      <c r="G44" s="7" t="s">
        <v>292</v>
      </c>
      <c r="H44" s="7" t="s">
        <v>293</v>
      </c>
      <c r="I44" s="7" t="s">
        <v>221</v>
      </c>
      <c r="J44" s="9" t="n">
        <v>2060</v>
      </c>
      <c r="K44" s="9" t="n">
        <v>92</v>
      </c>
      <c r="L44" s="9" t="n">
        <v>425</v>
      </c>
      <c r="M44" s="7" t="s">
        <v>47</v>
      </c>
      <c r="N44" s="10" t="n">
        <f aca="false">INDEX(Preise!$C$5:$C$8,MATCH(M44,Preise!$A$5:$A$8,0))</f>
        <v>590</v>
      </c>
      <c r="O44" s="11"/>
      <c r="P44" s="7"/>
      <c r="Q44" s="7" t="s">
        <v>294</v>
      </c>
    </row>
    <row r="45" customFormat="false" ht="35.05" hidden="false" customHeight="false" outlineLevel="0" collapsed="false">
      <c r="A45" s="7" t="s">
        <v>295</v>
      </c>
      <c r="B45" s="7" t="s">
        <v>263</v>
      </c>
      <c r="C45" s="8" t="s">
        <v>296</v>
      </c>
      <c r="D45" s="7" t="s">
        <v>297</v>
      </c>
      <c r="E45" s="7" t="s">
        <v>298</v>
      </c>
      <c r="F45" s="7" t="s">
        <v>299</v>
      </c>
      <c r="G45" s="7" t="s">
        <v>300</v>
      </c>
      <c r="H45" s="7" t="s">
        <v>301</v>
      </c>
      <c r="I45" s="7" t="s">
        <v>302</v>
      </c>
      <c r="J45" s="9" t="n">
        <v>1602</v>
      </c>
      <c r="K45" s="9" t="n">
        <v>79</v>
      </c>
      <c r="L45" s="9" t="n">
        <v>306</v>
      </c>
      <c r="M45" s="7" t="s">
        <v>108</v>
      </c>
      <c r="N45" s="10" t="n">
        <f aca="false">INDEX(Preise!$C$5:$C$8,MATCH(M45,Preise!$A$5:$A$8,0))</f>
        <v>390</v>
      </c>
      <c r="O45" s="11"/>
      <c r="P45" s="7"/>
      <c r="Q45" s="7" t="s">
        <v>303</v>
      </c>
    </row>
    <row r="46" customFormat="false" ht="35.05" hidden="false" customHeight="false" outlineLevel="0" collapsed="false">
      <c r="A46" s="7" t="s">
        <v>304</v>
      </c>
      <c r="B46" s="7" t="s">
        <v>263</v>
      </c>
      <c r="C46" s="8" t="s">
        <v>305</v>
      </c>
      <c r="D46" s="7" t="s">
        <v>306</v>
      </c>
      <c r="E46" s="7" t="s">
        <v>208</v>
      </c>
      <c r="F46" s="7" t="s">
        <v>307</v>
      </c>
      <c r="G46" s="7" t="s">
        <v>308</v>
      </c>
      <c r="H46" s="7" t="s">
        <v>309</v>
      </c>
      <c r="I46" s="7" t="s">
        <v>310</v>
      </c>
      <c r="J46" s="9" t="n">
        <v>673</v>
      </c>
      <c r="K46" s="9" t="n">
        <v>34</v>
      </c>
      <c r="L46" s="9" t="n">
        <v>372</v>
      </c>
      <c r="M46" s="7" t="s">
        <v>108</v>
      </c>
      <c r="N46" s="10" t="n">
        <f aca="false">INDEX(Preise!$C$5:$C$8,MATCH(M46,Preise!$A$5:$A$8,0))</f>
        <v>390</v>
      </c>
      <c r="O46" s="11"/>
      <c r="P46" s="7"/>
      <c r="Q46" s="7" t="s">
        <v>311</v>
      </c>
    </row>
    <row r="47" customFormat="false" ht="23.85" hidden="false" customHeight="false" outlineLevel="0" collapsed="false">
      <c r="A47" s="7" t="s">
        <v>312</v>
      </c>
      <c r="B47" s="7" t="s">
        <v>263</v>
      </c>
      <c r="C47" s="8" t="s">
        <v>313</v>
      </c>
      <c r="D47" s="7" t="s">
        <v>314</v>
      </c>
      <c r="E47" s="7" t="s">
        <v>315</v>
      </c>
      <c r="F47" s="7" t="s">
        <v>316</v>
      </c>
      <c r="G47" s="7" t="s">
        <v>317</v>
      </c>
      <c r="H47" s="7" t="s">
        <v>318</v>
      </c>
      <c r="I47" s="7" t="s">
        <v>271</v>
      </c>
      <c r="J47" s="9" t="n">
        <v>184</v>
      </c>
      <c r="K47" s="9" t="n">
        <v>12</v>
      </c>
      <c r="L47" s="9" t="n">
        <v>0</v>
      </c>
      <c r="M47" s="7" t="s">
        <v>83</v>
      </c>
      <c r="N47" s="10" t="n">
        <f aca="false">INDEX(Preise!$C$5:$C$8,MATCH(M47,Preise!$A$5:$A$8,0))</f>
        <v>190</v>
      </c>
      <c r="O47" s="11"/>
      <c r="P47" s="7"/>
      <c r="Q47" s="7" t="s">
        <v>319</v>
      </c>
    </row>
    <row r="48" customFormat="false" ht="23.85" hidden="false" customHeight="false" outlineLevel="0" collapsed="false">
      <c r="A48" s="7" t="s">
        <v>320</v>
      </c>
      <c r="B48" s="7" t="s">
        <v>263</v>
      </c>
      <c r="C48" s="8" t="s">
        <v>321</v>
      </c>
      <c r="D48" s="7" t="s">
        <v>322</v>
      </c>
      <c r="E48" s="7" t="s">
        <v>201</v>
      </c>
      <c r="F48" s="7" t="s">
        <v>323</v>
      </c>
      <c r="G48" s="7" t="s">
        <v>324</v>
      </c>
      <c r="H48" s="7" t="s">
        <v>188</v>
      </c>
      <c r="I48" s="7" t="s">
        <v>325</v>
      </c>
      <c r="J48" s="9" t="n">
        <v>1163</v>
      </c>
      <c r="K48" s="9" t="n">
        <v>51</v>
      </c>
      <c r="L48" s="9" t="n">
        <v>0</v>
      </c>
      <c r="M48" s="7" t="s">
        <v>108</v>
      </c>
      <c r="N48" s="10" t="n">
        <f aca="false">INDEX(Preise!$C$5:$C$8,MATCH(M48,Preise!$A$5:$A$8,0))</f>
        <v>390</v>
      </c>
      <c r="O48" s="11"/>
      <c r="P48" s="7"/>
      <c r="Q48" s="7" t="s">
        <v>326</v>
      </c>
    </row>
    <row r="49" customFormat="false" ht="35.05" hidden="false" customHeight="false" outlineLevel="0" collapsed="false">
      <c r="A49" s="7" t="s">
        <v>327</v>
      </c>
      <c r="B49" s="7" t="s">
        <v>263</v>
      </c>
      <c r="C49" s="8" t="s">
        <v>328</v>
      </c>
      <c r="D49" s="7" t="s">
        <v>329</v>
      </c>
      <c r="E49" s="7" t="s">
        <v>201</v>
      </c>
      <c r="F49" s="7" t="s">
        <v>330</v>
      </c>
      <c r="G49" s="7"/>
      <c r="H49" s="7" t="s">
        <v>331</v>
      </c>
      <c r="I49" s="7" t="s">
        <v>332</v>
      </c>
      <c r="J49" s="9" t="n">
        <v>1433</v>
      </c>
      <c r="K49" s="9" t="n">
        <v>85</v>
      </c>
      <c r="L49" s="9" t="n">
        <v>50</v>
      </c>
      <c r="M49" s="7" t="s">
        <v>108</v>
      </c>
      <c r="N49" s="10" t="n">
        <f aca="false">INDEX(Preise!$C$5:$C$8,MATCH(M49,Preise!$A$5:$A$8,0))</f>
        <v>390</v>
      </c>
      <c r="O49" s="11"/>
      <c r="P49" s="7"/>
      <c r="Q49" s="7" t="s">
        <v>333</v>
      </c>
    </row>
    <row r="50" customFormat="false" ht="35.05" hidden="false" customHeight="false" outlineLevel="0" collapsed="false">
      <c r="A50" s="7" t="s">
        <v>334</v>
      </c>
      <c r="B50" s="7" t="s">
        <v>263</v>
      </c>
      <c r="C50" s="8" t="s">
        <v>335</v>
      </c>
      <c r="D50" s="7" t="s">
        <v>336</v>
      </c>
      <c r="E50" s="7" t="s">
        <v>201</v>
      </c>
      <c r="F50" s="7" t="s">
        <v>337</v>
      </c>
      <c r="G50" s="7" t="s">
        <v>338</v>
      </c>
      <c r="H50" s="7" t="s">
        <v>339</v>
      </c>
      <c r="I50" s="7" t="s">
        <v>332</v>
      </c>
      <c r="J50" s="9" t="n">
        <v>1307</v>
      </c>
      <c r="K50" s="9" t="n">
        <v>71</v>
      </c>
      <c r="L50" s="9" t="n">
        <v>0</v>
      </c>
      <c r="M50" s="7" t="s">
        <v>108</v>
      </c>
      <c r="N50" s="10" t="n">
        <f aca="false">INDEX(Preise!$C$5:$C$8,MATCH(M50,Preise!$A$5:$A$8,0))</f>
        <v>390</v>
      </c>
      <c r="O50" s="11"/>
      <c r="P50" s="7"/>
      <c r="Q50" s="7" t="s">
        <v>340</v>
      </c>
    </row>
    <row r="51" customFormat="false" ht="23.85" hidden="false" customHeight="false" outlineLevel="0" collapsed="false">
      <c r="A51" s="7" t="s">
        <v>341</v>
      </c>
      <c r="B51" s="7" t="s">
        <v>263</v>
      </c>
      <c r="C51" s="8" t="s">
        <v>342</v>
      </c>
      <c r="D51" s="7" t="s">
        <v>343</v>
      </c>
      <c r="E51" s="7" t="s">
        <v>208</v>
      </c>
      <c r="F51" s="7" t="s">
        <v>344</v>
      </c>
      <c r="G51" s="7" t="s">
        <v>345</v>
      </c>
      <c r="H51" s="7" t="s">
        <v>331</v>
      </c>
      <c r="I51" s="7" t="s">
        <v>332</v>
      </c>
      <c r="J51" s="9" t="n">
        <v>1514</v>
      </c>
      <c r="K51" s="9" t="n">
        <v>80</v>
      </c>
      <c r="L51" s="9" t="n">
        <v>374</v>
      </c>
      <c r="M51" s="7" t="s">
        <v>108</v>
      </c>
      <c r="N51" s="10" t="n">
        <f aca="false">INDEX(Preise!$C$5:$C$8,MATCH(M51,Preise!$A$5:$A$8,0))</f>
        <v>390</v>
      </c>
      <c r="O51" s="11"/>
      <c r="P51" s="7"/>
      <c r="Q51" s="7" t="s">
        <v>346</v>
      </c>
    </row>
    <row r="52" customFormat="false" ht="23.85" hidden="false" customHeight="false" outlineLevel="0" collapsed="false">
      <c r="A52" s="7" t="s">
        <v>347</v>
      </c>
      <c r="B52" s="7" t="s">
        <v>263</v>
      </c>
      <c r="C52" s="8" t="s">
        <v>348</v>
      </c>
      <c r="D52" s="7" t="s">
        <v>349</v>
      </c>
      <c r="E52" s="7" t="s">
        <v>350</v>
      </c>
      <c r="F52" s="7" t="s">
        <v>351</v>
      </c>
      <c r="G52" s="7" t="s">
        <v>352</v>
      </c>
      <c r="H52" s="7" t="s">
        <v>171</v>
      </c>
      <c r="I52" s="7" t="s">
        <v>28</v>
      </c>
      <c r="J52" s="9" t="n">
        <v>1554</v>
      </c>
      <c r="K52" s="9" t="n">
        <v>62</v>
      </c>
      <c r="L52" s="9" t="n">
        <v>381</v>
      </c>
      <c r="M52" s="7" t="s">
        <v>108</v>
      </c>
      <c r="N52" s="10" t="n">
        <f aca="false">INDEX(Preise!$C$5:$C$8,MATCH(M52,Preise!$A$5:$A$8,0))</f>
        <v>390</v>
      </c>
      <c r="O52" s="11"/>
      <c r="P52" s="7"/>
      <c r="Q52" s="7" t="s">
        <v>353</v>
      </c>
    </row>
    <row r="53" customFormat="false" ht="35.05" hidden="false" customHeight="false" outlineLevel="0" collapsed="false">
      <c r="A53" s="7" t="s">
        <v>354</v>
      </c>
      <c r="B53" s="7" t="s">
        <v>263</v>
      </c>
      <c r="C53" s="8" t="s">
        <v>355</v>
      </c>
      <c r="D53" s="7" t="s">
        <v>356</v>
      </c>
      <c r="E53" s="7" t="s">
        <v>350</v>
      </c>
      <c r="F53" s="7" t="s">
        <v>351</v>
      </c>
      <c r="G53" s="7" t="s">
        <v>357</v>
      </c>
      <c r="H53" s="7" t="s">
        <v>91</v>
      </c>
      <c r="I53" s="7" t="s">
        <v>285</v>
      </c>
      <c r="J53" s="9" t="n">
        <v>1604</v>
      </c>
      <c r="K53" s="9" t="n">
        <v>69</v>
      </c>
      <c r="L53" s="9" t="n">
        <v>421</v>
      </c>
      <c r="M53" s="7" t="s">
        <v>108</v>
      </c>
      <c r="N53" s="10" t="n">
        <f aca="false">INDEX(Preise!$C$5:$C$8,MATCH(M53,Preise!$A$5:$A$8,0))</f>
        <v>390</v>
      </c>
      <c r="O53" s="11"/>
      <c r="P53" s="7"/>
      <c r="Q53" s="7" t="s">
        <v>358</v>
      </c>
    </row>
    <row r="54" customFormat="false" ht="23.85" hidden="false" customHeight="false" outlineLevel="0" collapsed="false">
      <c r="A54" s="7" t="s">
        <v>359</v>
      </c>
      <c r="B54" s="7" t="s">
        <v>263</v>
      </c>
      <c r="C54" s="8" t="s">
        <v>360</v>
      </c>
      <c r="D54" s="7" t="s">
        <v>361</v>
      </c>
      <c r="E54" s="7" t="s">
        <v>290</v>
      </c>
      <c r="F54" s="7" t="s">
        <v>351</v>
      </c>
      <c r="G54" s="7" t="s">
        <v>292</v>
      </c>
      <c r="H54" s="7" t="s">
        <v>362</v>
      </c>
      <c r="I54" s="7" t="s">
        <v>221</v>
      </c>
      <c r="J54" s="9" t="n">
        <v>1661</v>
      </c>
      <c r="K54" s="9" t="n">
        <v>70</v>
      </c>
      <c r="L54" s="9" t="n">
        <v>425</v>
      </c>
      <c r="M54" s="7" t="s">
        <v>108</v>
      </c>
      <c r="N54" s="10" t="n">
        <f aca="false">INDEX(Preise!$C$5:$C$8,MATCH(M54,Preise!$A$5:$A$8,0))</f>
        <v>390</v>
      </c>
      <c r="O54" s="11"/>
      <c r="P54" s="7"/>
      <c r="Q54" s="7" t="s">
        <v>363</v>
      </c>
    </row>
    <row r="55" customFormat="false" ht="23.85" hidden="false" customHeight="false" outlineLevel="0" collapsed="false">
      <c r="A55" s="7" t="s">
        <v>364</v>
      </c>
      <c r="B55" s="7" t="s">
        <v>263</v>
      </c>
      <c r="C55" s="8" t="s">
        <v>365</v>
      </c>
      <c r="D55" s="7" t="s">
        <v>366</v>
      </c>
      <c r="E55" s="7" t="s">
        <v>367</v>
      </c>
      <c r="F55" s="7" t="s">
        <v>351</v>
      </c>
      <c r="G55" s="7" t="s">
        <v>368</v>
      </c>
      <c r="H55" s="7" t="s">
        <v>301</v>
      </c>
      <c r="I55" s="7" t="s">
        <v>302</v>
      </c>
      <c r="J55" s="9" t="n">
        <v>1093</v>
      </c>
      <c r="K55" s="9" t="n">
        <v>35</v>
      </c>
      <c r="L55" s="9" t="n">
        <v>290</v>
      </c>
      <c r="M55" s="7" t="s">
        <v>108</v>
      </c>
      <c r="N55" s="10" t="n">
        <f aca="false">INDEX(Preise!$C$5:$C$8,MATCH(M55,Preise!$A$5:$A$8,0))</f>
        <v>390</v>
      </c>
      <c r="O55" s="11"/>
      <c r="P55" s="7"/>
      <c r="Q55" s="7" t="s">
        <v>369</v>
      </c>
    </row>
    <row r="56" customFormat="false" ht="46.25" hidden="false" customHeight="false" outlineLevel="0" collapsed="false">
      <c r="A56" s="7" t="s">
        <v>370</v>
      </c>
      <c r="B56" s="7" t="s">
        <v>263</v>
      </c>
      <c r="C56" s="8" t="s">
        <v>371</v>
      </c>
      <c r="D56" s="7" t="s">
        <v>372</v>
      </c>
      <c r="E56" s="7" t="s">
        <v>373</v>
      </c>
      <c r="F56" s="7" t="s">
        <v>374</v>
      </c>
      <c r="G56" s="7" t="s">
        <v>375</v>
      </c>
      <c r="H56" s="7" t="s">
        <v>331</v>
      </c>
      <c r="I56" s="7" t="s">
        <v>376</v>
      </c>
      <c r="J56" s="9" t="n">
        <v>1076</v>
      </c>
      <c r="K56" s="9" t="n">
        <v>58</v>
      </c>
      <c r="L56" s="9" t="n">
        <v>123</v>
      </c>
      <c r="M56" s="7" t="s">
        <v>108</v>
      </c>
      <c r="N56" s="10" t="n">
        <f aca="false">INDEX(Preise!$C$5:$C$8,MATCH(M56,Preise!$A$5:$A$8,0))</f>
        <v>390</v>
      </c>
      <c r="O56" s="11"/>
      <c r="P56" s="7"/>
      <c r="Q56" s="7" t="s">
        <v>377</v>
      </c>
    </row>
    <row r="57" customFormat="false" ht="15" hidden="false" customHeight="false" outlineLevel="0" collapsed="false">
      <c r="A57" s="5" t="s">
        <v>378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customFormat="false" ht="23.85" hidden="false" customHeight="false" outlineLevel="0" collapsed="false">
      <c r="A58" s="7" t="s">
        <v>379</v>
      </c>
      <c r="B58" s="7" t="s">
        <v>378</v>
      </c>
      <c r="C58" s="8" t="s">
        <v>380</v>
      </c>
      <c r="D58" s="7" t="s">
        <v>381</v>
      </c>
      <c r="E58" s="7" t="s">
        <v>382</v>
      </c>
      <c r="F58" s="7" t="s">
        <v>383</v>
      </c>
      <c r="G58" s="7" t="s">
        <v>384</v>
      </c>
      <c r="H58" s="7" t="s">
        <v>124</v>
      </c>
      <c r="I58" s="7" t="s">
        <v>385</v>
      </c>
      <c r="J58" s="9" t="n">
        <v>59</v>
      </c>
      <c r="K58" s="9" t="n">
        <v>5</v>
      </c>
      <c r="L58" s="9" t="n">
        <v>0</v>
      </c>
      <c r="M58" s="7" t="s">
        <v>83</v>
      </c>
      <c r="N58" s="10" t="n">
        <f aca="false">INDEX(Preise!$C$5:$C$8,MATCH(M58,Preise!$A$5:$A$8,0))</f>
        <v>190</v>
      </c>
      <c r="O58" s="11"/>
      <c r="P58" s="7"/>
      <c r="Q58" s="7" t="s">
        <v>386</v>
      </c>
    </row>
    <row r="59" customFormat="false" ht="23.85" hidden="false" customHeight="false" outlineLevel="0" collapsed="false">
      <c r="A59" s="7" t="s">
        <v>387</v>
      </c>
      <c r="B59" s="7" t="s">
        <v>378</v>
      </c>
      <c r="C59" s="8" t="s">
        <v>388</v>
      </c>
      <c r="D59" s="7" t="s">
        <v>389</v>
      </c>
      <c r="E59" s="7" t="s">
        <v>390</v>
      </c>
      <c r="F59" s="7"/>
      <c r="G59" s="7"/>
      <c r="H59" s="7" t="s">
        <v>391</v>
      </c>
      <c r="I59" s="7" t="s">
        <v>392</v>
      </c>
      <c r="J59" s="9" t="n">
        <v>311</v>
      </c>
      <c r="K59" s="9" t="n">
        <v>11</v>
      </c>
      <c r="L59" s="9" t="n">
        <v>0</v>
      </c>
      <c r="M59" s="7" t="s">
        <v>83</v>
      </c>
      <c r="N59" s="10" t="n">
        <f aca="false">INDEX(Preise!$C$5:$C$8,MATCH(M59,Preise!$A$5:$A$8,0))</f>
        <v>190</v>
      </c>
      <c r="O59" s="11"/>
      <c r="P59" s="7"/>
      <c r="Q59" s="7" t="s">
        <v>393</v>
      </c>
    </row>
    <row r="60" customFormat="false" ht="23.85" hidden="false" customHeight="false" outlineLevel="0" collapsed="false">
      <c r="A60" s="7" t="s">
        <v>394</v>
      </c>
      <c r="B60" s="7" t="s">
        <v>378</v>
      </c>
      <c r="C60" s="8" t="s">
        <v>395</v>
      </c>
      <c r="D60" s="7" t="s">
        <v>396</v>
      </c>
      <c r="E60" s="7" t="s">
        <v>382</v>
      </c>
      <c r="F60" s="7" t="s">
        <v>397</v>
      </c>
      <c r="G60" s="7" t="s">
        <v>398</v>
      </c>
      <c r="H60" s="7" t="s">
        <v>399</v>
      </c>
      <c r="I60" s="7" t="s">
        <v>400</v>
      </c>
      <c r="J60" s="9" t="n">
        <v>20</v>
      </c>
      <c r="K60" s="9" t="n">
        <v>5</v>
      </c>
      <c r="L60" s="9" t="n">
        <v>0</v>
      </c>
      <c r="M60" s="7" t="s">
        <v>83</v>
      </c>
      <c r="N60" s="10" t="n">
        <f aca="false">INDEX(Preise!$C$5:$C$8,MATCH(M60,Preise!$A$5:$A$8,0))</f>
        <v>190</v>
      </c>
      <c r="O60" s="11"/>
      <c r="P60" s="7"/>
      <c r="Q60" s="7" t="s">
        <v>401</v>
      </c>
    </row>
    <row r="61" customFormat="false" ht="35.05" hidden="false" customHeight="false" outlineLevel="0" collapsed="false">
      <c r="A61" s="7" t="s">
        <v>402</v>
      </c>
      <c r="B61" s="7" t="s">
        <v>378</v>
      </c>
      <c r="C61" s="8" t="s">
        <v>403</v>
      </c>
      <c r="D61" s="7" t="s">
        <v>404</v>
      </c>
      <c r="E61" s="7" t="s">
        <v>382</v>
      </c>
      <c r="F61" s="7" t="s">
        <v>397</v>
      </c>
      <c r="G61" s="7"/>
      <c r="H61" s="7" t="s">
        <v>331</v>
      </c>
      <c r="I61" s="7" t="s">
        <v>405</v>
      </c>
      <c r="J61" s="9" t="n">
        <v>148</v>
      </c>
      <c r="K61" s="9" t="n">
        <v>20</v>
      </c>
      <c r="L61" s="9" t="n">
        <v>0</v>
      </c>
      <c r="M61" s="7" t="s">
        <v>83</v>
      </c>
      <c r="N61" s="10" t="n">
        <f aca="false">INDEX(Preise!$C$5:$C$8,MATCH(M61,Preise!$A$5:$A$8,0))</f>
        <v>190</v>
      </c>
      <c r="O61" s="11"/>
      <c r="P61" s="7"/>
      <c r="Q61" s="7" t="s">
        <v>406</v>
      </c>
    </row>
    <row r="62" customFormat="false" ht="35.05" hidden="false" customHeight="false" outlineLevel="0" collapsed="false">
      <c r="A62" s="7" t="s">
        <v>407</v>
      </c>
      <c r="B62" s="7" t="s">
        <v>378</v>
      </c>
      <c r="C62" s="8" t="s">
        <v>408</v>
      </c>
      <c r="D62" s="7" t="s">
        <v>409</v>
      </c>
      <c r="E62" s="7" t="s">
        <v>382</v>
      </c>
      <c r="F62" s="7" t="s">
        <v>397</v>
      </c>
      <c r="G62" s="7"/>
      <c r="H62" s="7" t="s">
        <v>410</v>
      </c>
      <c r="I62" s="7" t="s">
        <v>385</v>
      </c>
      <c r="J62" s="9" t="n">
        <v>138</v>
      </c>
      <c r="K62" s="9" t="n">
        <v>13</v>
      </c>
      <c r="L62" s="9" t="n">
        <v>0</v>
      </c>
      <c r="M62" s="7" t="s">
        <v>83</v>
      </c>
      <c r="N62" s="10" t="n">
        <f aca="false">INDEX(Preise!$C$5:$C$8,MATCH(M62,Preise!$A$5:$A$8,0))</f>
        <v>190</v>
      </c>
      <c r="O62" s="11"/>
      <c r="P62" s="7"/>
      <c r="Q62" s="7" t="s">
        <v>411</v>
      </c>
    </row>
    <row r="63" customFormat="false" ht="15" hidden="false" customHeight="false" outlineLevel="0" collapsed="false">
      <c r="A63" s="5" t="s">
        <v>412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customFormat="false" ht="23.85" hidden="false" customHeight="false" outlineLevel="0" collapsed="false">
      <c r="A64" s="7" t="s">
        <v>413</v>
      </c>
      <c r="B64" s="7" t="s">
        <v>412</v>
      </c>
      <c r="C64" s="8" t="s">
        <v>414</v>
      </c>
      <c r="D64" s="7" t="s">
        <v>415</v>
      </c>
      <c r="E64" s="7" t="s">
        <v>382</v>
      </c>
      <c r="F64" s="7"/>
      <c r="G64" s="7" t="s">
        <v>416</v>
      </c>
      <c r="H64" s="7" t="s">
        <v>417</v>
      </c>
      <c r="I64" s="7" t="s">
        <v>418</v>
      </c>
      <c r="J64" s="9" t="n">
        <v>120</v>
      </c>
      <c r="K64" s="9" t="n">
        <v>49</v>
      </c>
      <c r="L64" s="9" t="n">
        <v>0</v>
      </c>
      <c r="M64" s="7" t="s">
        <v>83</v>
      </c>
      <c r="N64" s="10" t="n">
        <f aca="false">INDEX(Preise!$C$5:$C$8,MATCH(M64,Preise!$A$5:$A$8,0))</f>
        <v>190</v>
      </c>
      <c r="O64" s="11"/>
      <c r="P64" s="7"/>
      <c r="Q64" s="7" t="s">
        <v>419</v>
      </c>
    </row>
    <row r="65" customFormat="false" ht="35.05" hidden="false" customHeight="false" outlineLevel="0" collapsed="false">
      <c r="A65" s="7" t="s">
        <v>420</v>
      </c>
      <c r="B65" s="7" t="s">
        <v>412</v>
      </c>
      <c r="C65" s="8" t="s">
        <v>421</v>
      </c>
      <c r="D65" s="7" t="s">
        <v>422</v>
      </c>
      <c r="E65" s="7" t="s">
        <v>382</v>
      </c>
      <c r="F65" s="7"/>
      <c r="G65" s="7"/>
      <c r="H65" s="7" t="s">
        <v>331</v>
      </c>
      <c r="I65" s="7" t="s">
        <v>418</v>
      </c>
      <c r="J65" s="9" t="n">
        <v>32</v>
      </c>
      <c r="K65" s="9" t="n">
        <v>4</v>
      </c>
      <c r="L65" s="9" t="n">
        <v>0</v>
      </c>
      <c r="M65" s="7" t="s">
        <v>83</v>
      </c>
      <c r="N65" s="10" t="n">
        <f aca="false">INDEX(Preise!$C$5:$C$8,MATCH(M65,Preise!$A$5:$A$8,0))</f>
        <v>190</v>
      </c>
      <c r="O65" s="11"/>
      <c r="P65" s="7"/>
      <c r="Q65" s="7" t="s">
        <v>423</v>
      </c>
    </row>
    <row r="66" customFormat="false" ht="35.05" hidden="false" customHeight="false" outlineLevel="0" collapsed="false">
      <c r="A66" s="7" t="s">
        <v>424</v>
      </c>
      <c r="B66" s="7" t="s">
        <v>412</v>
      </c>
      <c r="C66" s="8" t="s">
        <v>425</v>
      </c>
      <c r="D66" s="7" t="s">
        <v>426</v>
      </c>
      <c r="E66" s="7" t="s">
        <v>382</v>
      </c>
      <c r="F66" s="7"/>
      <c r="G66" s="7" t="s">
        <v>427</v>
      </c>
      <c r="H66" s="7" t="s">
        <v>331</v>
      </c>
      <c r="I66" s="7" t="s">
        <v>428</v>
      </c>
      <c r="J66" s="9" t="n">
        <v>105</v>
      </c>
      <c r="K66" s="9" t="n">
        <v>62</v>
      </c>
      <c r="L66" s="9" t="n">
        <v>0</v>
      </c>
      <c r="M66" s="7" t="s">
        <v>83</v>
      </c>
      <c r="N66" s="10" t="n">
        <f aca="false">INDEX(Preise!$C$5:$C$8,MATCH(M66,Preise!$A$5:$A$8,0))</f>
        <v>190</v>
      </c>
      <c r="O66" s="11"/>
      <c r="P66" s="7"/>
      <c r="Q66" s="7" t="s">
        <v>429</v>
      </c>
    </row>
    <row r="67" customFormat="false" ht="15" hidden="false" customHeight="false" outlineLevel="0" collapsed="false">
      <c r="A67" s="7" t="s">
        <v>430</v>
      </c>
      <c r="B67" s="7" t="s">
        <v>412</v>
      </c>
      <c r="C67" s="8" t="s">
        <v>431</v>
      </c>
      <c r="D67" s="7" t="s">
        <v>432</v>
      </c>
      <c r="E67" s="7" t="s">
        <v>382</v>
      </c>
      <c r="F67" s="7"/>
      <c r="G67" s="7"/>
      <c r="H67" s="7"/>
      <c r="I67" s="7" t="s">
        <v>433</v>
      </c>
      <c r="J67" s="9" t="n">
        <v>28</v>
      </c>
      <c r="K67" s="9" t="n">
        <v>10</v>
      </c>
      <c r="L67" s="9" t="n">
        <v>0</v>
      </c>
      <c r="M67" s="7" t="s">
        <v>83</v>
      </c>
      <c r="N67" s="10" t="n">
        <f aca="false">INDEX(Preise!$C$5:$C$8,MATCH(M67,Preise!$A$5:$A$8,0))</f>
        <v>190</v>
      </c>
      <c r="O67" s="11"/>
      <c r="P67" s="7"/>
      <c r="Q67" s="7" t="s">
        <v>434</v>
      </c>
    </row>
    <row r="68" customFormat="false" ht="15" hidden="false" customHeight="false" outlineLevel="0" collapsed="false">
      <c r="A68" s="5" t="s">
        <v>435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customFormat="false" ht="23.85" hidden="false" customHeight="false" outlineLevel="0" collapsed="false">
      <c r="A69" s="7" t="s">
        <v>436</v>
      </c>
      <c r="B69" s="7" t="s">
        <v>435</v>
      </c>
      <c r="C69" s="8" t="s">
        <v>437</v>
      </c>
      <c r="D69" s="7" t="s">
        <v>438</v>
      </c>
      <c r="E69" s="7" t="s">
        <v>439</v>
      </c>
      <c r="F69" s="7" t="s">
        <v>440</v>
      </c>
      <c r="G69" s="7" t="s">
        <v>441</v>
      </c>
      <c r="H69" s="7"/>
      <c r="I69" s="7" t="s">
        <v>442</v>
      </c>
      <c r="J69" s="9" t="n">
        <v>78</v>
      </c>
      <c r="K69" s="9" t="n">
        <v>10</v>
      </c>
      <c r="L69" s="9" t="n">
        <v>10</v>
      </c>
      <c r="M69" s="7" t="s">
        <v>83</v>
      </c>
      <c r="N69" s="10" t="n">
        <f aca="false">INDEX(Preise!$C$5:$C$8,MATCH(M69,Preise!$A$5:$A$8,0))</f>
        <v>190</v>
      </c>
      <c r="O69" s="11"/>
      <c r="P69" s="7"/>
      <c r="Q69" s="7" t="s">
        <v>443</v>
      </c>
    </row>
    <row r="70" customFormat="false" ht="35.05" hidden="false" customHeight="false" outlineLevel="0" collapsed="false">
      <c r="A70" s="7" t="s">
        <v>444</v>
      </c>
      <c r="B70" s="7" t="s">
        <v>435</v>
      </c>
      <c r="C70" s="8" t="s">
        <v>445</v>
      </c>
      <c r="D70" s="7" t="s">
        <v>446</v>
      </c>
      <c r="E70" s="7" t="s">
        <v>447</v>
      </c>
      <c r="F70" s="7" t="s">
        <v>448</v>
      </c>
      <c r="G70" s="7" t="s">
        <v>449</v>
      </c>
      <c r="H70" s="7"/>
      <c r="I70" s="7" t="s">
        <v>442</v>
      </c>
      <c r="J70" s="9" t="n">
        <v>190</v>
      </c>
      <c r="K70" s="9" t="n">
        <v>22</v>
      </c>
      <c r="L70" s="9" t="n">
        <v>0</v>
      </c>
      <c r="M70" s="7" t="s">
        <v>83</v>
      </c>
      <c r="N70" s="10" t="n">
        <f aca="false">INDEX(Preise!$C$5:$C$8,MATCH(M70,Preise!$A$5:$A$8,0))</f>
        <v>190</v>
      </c>
      <c r="O70" s="11"/>
      <c r="P70" s="7"/>
      <c r="Q70" s="7" t="s">
        <v>450</v>
      </c>
    </row>
    <row r="71" customFormat="false" ht="23.85" hidden="false" customHeight="false" outlineLevel="0" collapsed="false">
      <c r="A71" s="7" t="s">
        <v>451</v>
      </c>
      <c r="B71" s="7" t="s">
        <v>435</v>
      </c>
      <c r="C71" s="8" t="s">
        <v>452</v>
      </c>
      <c r="D71" s="7" t="s">
        <v>453</v>
      </c>
      <c r="E71" s="7" t="s">
        <v>454</v>
      </c>
      <c r="F71" s="7" t="s">
        <v>455</v>
      </c>
      <c r="G71" s="7" t="s">
        <v>441</v>
      </c>
      <c r="H71" s="7" t="s">
        <v>301</v>
      </c>
      <c r="I71" s="7" t="s">
        <v>456</v>
      </c>
      <c r="J71" s="9" t="n">
        <v>49</v>
      </c>
      <c r="K71" s="9" t="n">
        <v>6</v>
      </c>
      <c r="L71" s="9" t="n">
        <v>0</v>
      </c>
      <c r="M71" s="7" t="s">
        <v>83</v>
      </c>
      <c r="N71" s="10" t="n">
        <f aca="false">INDEX(Preise!$C$5:$C$8,MATCH(M71,Preise!$A$5:$A$8,0))</f>
        <v>190</v>
      </c>
      <c r="O71" s="11"/>
      <c r="P71" s="7"/>
      <c r="Q71" s="7" t="s">
        <v>457</v>
      </c>
    </row>
    <row r="72" customFormat="false" ht="23.85" hidden="false" customHeight="false" outlineLevel="0" collapsed="false">
      <c r="A72" s="7" t="s">
        <v>458</v>
      </c>
      <c r="B72" s="7" t="s">
        <v>435</v>
      </c>
      <c r="C72" s="8" t="s">
        <v>459</v>
      </c>
      <c r="D72" s="7" t="s">
        <v>460</v>
      </c>
      <c r="E72" s="7" t="s">
        <v>461</v>
      </c>
      <c r="F72" s="7" t="s">
        <v>462</v>
      </c>
      <c r="G72" s="7" t="s">
        <v>463</v>
      </c>
      <c r="H72" s="7"/>
      <c r="I72" s="7" t="s">
        <v>464</v>
      </c>
      <c r="J72" s="9" t="n">
        <v>27</v>
      </c>
      <c r="K72" s="9" t="n">
        <v>4</v>
      </c>
      <c r="L72" s="9" t="n">
        <v>0</v>
      </c>
      <c r="M72" s="7" t="s">
        <v>83</v>
      </c>
      <c r="N72" s="10" t="n">
        <f aca="false">INDEX(Preise!$C$5:$C$8,MATCH(M72,Preise!$A$5:$A$8,0))</f>
        <v>190</v>
      </c>
      <c r="O72" s="11"/>
      <c r="P72" s="7"/>
      <c r="Q72" s="7" t="s">
        <v>465</v>
      </c>
    </row>
    <row r="73" customFormat="false" ht="23.85" hidden="false" customHeight="false" outlineLevel="0" collapsed="false">
      <c r="A73" s="7" t="s">
        <v>466</v>
      </c>
      <c r="B73" s="7" t="s">
        <v>435</v>
      </c>
      <c r="C73" s="8" t="s">
        <v>467</v>
      </c>
      <c r="D73" s="7" t="s">
        <v>468</v>
      </c>
      <c r="E73" s="7" t="s">
        <v>469</v>
      </c>
      <c r="F73" s="7"/>
      <c r="G73" s="7"/>
      <c r="H73" s="7"/>
      <c r="I73" s="7" t="s">
        <v>470</v>
      </c>
      <c r="J73" s="9" t="n">
        <v>43</v>
      </c>
      <c r="K73" s="9" t="n">
        <v>26</v>
      </c>
      <c r="L73" s="9" t="n">
        <v>1</v>
      </c>
      <c r="M73" s="7" t="s">
        <v>83</v>
      </c>
      <c r="N73" s="10" t="n">
        <f aca="false">INDEX(Preise!$C$5:$C$8,MATCH(M73,Preise!$A$5:$A$8,0))</f>
        <v>190</v>
      </c>
      <c r="O73" s="11"/>
      <c r="P73" s="7"/>
      <c r="Q73" s="7" t="s">
        <v>471</v>
      </c>
    </row>
    <row r="74" customFormat="false" ht="23.85" hidden="false" customHeight="false" outlineLevel="0" collapsed="false">
      <c r="A74" s="7" t="s">
        <v>472</v>
      </c>
      <c r="B74" s="7" t="s">
        <v>435</v>
      </c>
      <c r="C74" s="8" t="s">
        <v>473</v>
      </c>
      <c r="D74" s="7" t="s">
        <v>474</v>
      </c>
      <c r="E74" s="7" t="s">
        <v>475</v>
      </c>
      <c r="F74" s="7"/>
      <c r="G74" s="7"/>
      <c r="H74" s="7"/>
      <c r="I74" s="7" t="s">
        <v>476</v>
      </c>
      <c r="J74" s="9" t="n">
        <v>64</v>
      </c>
      <c r="K74" s="9" t="n">
        <v>13</v>
      </c>
      <c r="L74" s="9" t="n">
        <v>24</v>
      </c>
      <c r="M74" s="7" t="s">
        <v>83</v>
      </c>
      <c r="N74" s="10" t="n">
        <f aca="false">INDEX(Preise!$C$5:$C$8,MATCH(M74,Preise!$A$5:$A$8,0))</f>
        <v>190</v>
      </c>
      <c r="O74" s="11"/>
      <c r="P74" s="7"/>
      <c r="Q74" s="7" t="s">
        <v>477</v>
      </c>
    </row>
    <row r="75" customFormat="false" ht="23.85" hidden="false" customHeight="false" outlineLevel="0" collapsed="false">
      <c r="A75" s="7" t="s">
        <v>478</v>
      </c>
      <c r="B75" s="7" t="s">
        <v>435</v>
      </c>
      <c r="C75" s="8" t="s">
        <v>479</v>
      </c>
      <c r="D75" s="7" t="s">
        <v>480</v>
      </c>
      <c r="E75" s="7" t="s">
        <v>481</v>
      </c>
      <c r="F75" s="7"/>
      <c r="G75" s="7"/>
      <c r="H75" s="7"/>
      <c r="I75" s="7" t="s">
        <v>482</v>
      </c>
      <c r="J75" s="9" t="n">
        <v>88</v>
      </c>
      <c r="K75" s="9" t="n">
        <v>16</v>
      </c>
      <c r="L75" s="9" t="n">
        <v>0</v>
      </c>
      <c r="M75" s="7" t="s">
        <v>83</v>
      </c>
      <c r="N75" s="10" t="n">
        <f aca="false">INDEX(Preise!$C$5:$C$8,MATCH(M75,Preise!$A$5:$A$8,0))</f>
        <v>190</v>
      </c>
      <c r="O75" s="11"/>
      <c r="P75" s="7"/>
      <c r="Q75" s="7" t="s">
        <v>483</v>
      </c>
    </row>
    <row r="76" customFormat="false" ht="23.85" hidden="false" customHeight="false" outlineLevel="0" collapsed="false">
      <c r="A76" s="7" t="s">
        <v>484</v>
      </c>
      <c r="B76" s="7" t="s">
        <v>435</v>
      </c>
      <c r="C76" s="8" t="s">
        <v>485</v>
      </c>
      <c r="D76" s="7" t="s">
        <v>486</v>
      </c>
      <c r="E76" s="7" t="s">
        <v>487</v>
      </c>
      <c r="F76" s="7" t="s">
        <v>488</v>
      </c>
      <c r="G76" s="7" t="s">
        <v>489</v>
      </c>
      <c r="H76" s="7"/>
      <c r="I76" s="7" t="s">
        <v>490</v>
      </c>
      <c r="J76" s="9" t="n">
        <v>12</v>
      </c>
      <c r="K76" s="9" t="n">
        <v>2</v>
      </c>
      <c r="L76" s="9" t="n">
        <v>0</v>
      </c>
      <c r="M76" s="7" t="s">
        <v>83</v>
      </c>
      <c r="N76" s="10" t="n">
        <f aca="false">INDEX(Preise!$C$5:$C$8,MATCH(M76,Preise!$A$5:$A$8,0))</f>
        <v>190</v>
      </c>
      <c r="O76" s="11"/>
      <c r="P76" s="7"/>
      <c r="Q76" s="7" t="s">
        <v>491</v>
      </c>
    </row>
    <row r="77" customFormat="false" ht="23.85" hidden="false" customHeight="false" outlineLevel="0" collapsed="false">
      <c r="A77" s="7" t="s">
        <v>492</v>
      </c>
      <c r="B77" s="7" t="s">
        <v>435</v>
      </c>
      <c r="C77" s="8" t="s">
        <v>493</v>
      </c>
      <c r="D77" s="7" t="s">
        <v>494</v>
      </c>
      <c r="E77" s="7" t="s">
        <v>487</v>
      </c>
      <c r="F77" s="7" t="s">
        <v>495</v>
      </c>
      <c r="G77" s="7" t="s">
        <v>496</v>
      </c>
      <c r="H77" s="7"/>
      <c r="I77" s="7" t="s">
        <v>497</v>
      </c>
      <c r="J77" s="9" t="n">
        <v>152</v>
      </c>
      <c r="K77" s="9" t="n">
        <v>20</v>
      </c>
      <c r="L77" s="9" t="n">
        <v>128</v>
      </c>
      <c r="M77" s="7" t="s">
        <v>83</v>
      </c>
      <c r="N77" s="10" t="n">
        <f aca="false">INDEX(Preise!$C$5:$C$8,MATCH(M77,Preise!$A$5:$A$8,0))</f>
        <v>190</v>
      </c>
      <c r="O77" s="11"/>
      <c r="P77" s="7"/>
      <c r="Q77" s="7" t="s">
        <v>498</v>
      </c>
    </row>
    <row r="79" customFormat="false" ht="15" hidden="false" customHeight="false" outlineLevel="0" collapsed="false">
      <c r="C79" s="12" t="s">
        <v>499</v>
      </c>
      <c r="J79" s="13" t="n">
        <f aca="false">SUM(J6:J77)</f>
        <v>100967</v>
      </c>
      <c r="K79" s="13" t="n">
        <f aca="false">SUM(K6:K77)</f>
        <v>4576</v>
      </c>
      <c r="L79" s="13" t="n">
        <f aca="false">SUM(L6:L77)</f>
        <v>32200</v>
      </c>
      <c r="N79" s="14" t="n">
        <f aca="false">COUNTA(A6:A77)-9</f>
        <v>63</v>
      </c>
    </row>
    <row r="80" customFormat="false" ht="15" hidden="false" customHeight="false" outlineLevel="0" collapsed="false">
      <c r="C80" s="12" t="s">
        <v>500</v>
      </c>
      <c r="N80" s="15" t="n">
        <f aca="false">SUM(N6:N77)</f>
        <v>23370</v>
      </c>
    </row>
    <row r="81" customFormat="false" ht="15" hidden="false" customHeight="false" outlineLevel="0" collapsed="false">
      <c r="C81" s="12" t="s">
        <v>501</v>
      </c>
      <c r="N81" s="14" t="n">
        <f aca="false">COUNTIF(O6:O77,"x")</f>
        <v>0</v>
      </c>
    </row>
    <row r="82" customFormat="false" ht="15" hidden="false" customHeight="false" outlineLevel="0" collapsed="false">
      <c r="C82" s="12" t="s">
        <v>502</v>
      </c>
      <c r="N82" s="16" t="n">
        <f aca="false">SUMIF(O6:O77,"x",N6:N77)</f>
        <v>0</v>
      </c>
    </row>
    <row r="83" customFormat="false" ht="15" hidden="false" customHeight="false" outlineLevel="0" collapsed="false">
      <c r="C83" s="12" t="s">
        <v>503</v>
      </c>
      <c r="N83" s="16" t="n">
        <f aca="false">Preise!C10</f>
        <v>5990</v>
      </c>
    </row>
    <row r="84" customFormat="false" ht="15" hidden="false" customHeight="false" outlineLevel="0" collapsed="false">
      <c r="C84" s="12" t="s">
        <v>504</v>
      </c>
      <c r="N84" s="17" t="str">
        <f aca="false">IF(N82&gt;=N83,"Gesamtpaket ist günstiger",IF(N82=0,"–","Einzelkataloge"))</f>
        <v>–</v>
      </c>
    </row>
  </sheetData>
  <autoFilter ref="A5:Q77"/>
  <dataValidations count="1">
    <dataValidation allowBlank="true" errorStyle="stop" operator="between" showDropDown="false" showErrorMessage="false" showInputMessage="false" sqref="O6:O77" type="list">
      <formula1>"x"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24"/>
  </cols>
  <sheetData>
    <row r="1" customFormat="false" ht="17.35" hidden="false" customHeight="false" outlineLevel="0" collapsed="false">
      <c r="A1" s="18" t="s">
        <v>505</v>
      </c>
    </row>
    <row r="2" customFormat="false" ht="15" hidden="false" customHeight="false" outlineLevel="0" collapsed="false">
      <c r="A2" s="19" t="s">
        <v>506</v>
      </c>
    </row>
    <row r="4" customFormat="false" ht="15" hidden="false" customHeight="false" outlineLevel="0" collapsed="false">
      <c r="A4" s="20" t="s">
        <v>507</v>
      </c>
      <c r="B4" s="20" t="s">
        <v>508</v>
      </c>
      <c r="C4" s="20" t="s">
        <v>509</v>
      </c>
    </row>
    <row r="5" customFormat="false" ht="15" hidden="false" customHeight="false" outlineLevel="0" collapsed="false">
      <c r="A5" s="12" t="s">
        <v>83</v>
      </c>
      <c r="B5" s="21" t="s">
        <v>510</v>
      </c>
      <c r="C5" s="22" t="n">
        <v>190</v>
      </c>
    </row>
    <row r="6" customFormat="false" ht="15" hidden="false" customHeight="false" outlineLevel="0" collapsed="false">
      <c r="A6" s="12" t="s">
        <v>108</v>
      </c>
      <c r="B6" s="21" t="s">
        <v>511</v>
      </c>
      <c r="C6" s="22" t="n">
        <v>390</v>
      </c>
    </row>
    <row r="7" customFormat="false" ht="15" hidden="false" customHeight="false" outlineLevel="0" collapsed="false">
      <c r="A7" s="12" t="s">
        <v>47</v>
      </c>
      <c r="B7" s="21" t="s">
        <v>512</v>
      </c>
      <c r="C7" s="22" t="n">
        <v>590</v>
      </c>
    </row>
    <row r="8" customFormat="false" ht="15" hidden="false" customHeight="false" outlineLevel="0" collapsed="false">
      <c r="A8" s="12" t="s">
        <v>29</v>
      </c>
      <c r="B8" s="21" t="s">
        <v>513</v>
      </c>
      <c r="C8" s="22" t="n">
        <v>890</v>
      </c>
    </row>
    <row r="10" customFormat="false" ht="15" hidden="false" customHeight="false" outlineLevel="0" collapsed="false">
      <c r="A10" s="12" t="s">
        <v>503</v>
      </c>
      <c r="C10" s="23" t="n">
        <v>5990</v>
      </c>
    </row>
    <row r="11" customFormat="false" ht="15" hidden="false" customHeight="false" outlineLevel="0" collapsed="false">
      <c r="A11" s="19" t="s">
        <v>514</v>
      </c>
    </row>
    <row r="13" customFormat="false" ht="15" hidden="false" customHeight="false" outlineLevel="0" collapsed="false">
      <c r="A13" s="12" t="s">
        <v>18</v>
      </c>
    </row>
    <row r="14" customFormat="false" ht="15" hidden="false" customHeight="false" outlineLevel="0" collapsed="false">
      <c r="A14" s="21" t="s">
        <v>515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7.35" hidden="false" customHeight="false" outlineLevel="0" collapsed="false">
      <c r="A1" s="18" t="s">
        <v>516</v>
      </c>
    </row>
    <row r="3" customFormat="false" ht="15" hidden="false" customHeight="false" outlineLevel="0" collapsed="false">
      <c r="A3" s="20" t="s">
        <v>4</v>
      </c>
      <c r="B3" s="20" t="s">
        <v>517</v>
      </c>
      <c r="C3" s="20" t="s">
        <v>12</v>
      </c>
      <c r="D3" s="20" t="s">
        <v>13</v>
      </c>
      <c r="E3" s="20" t="s">
        <v>14</v>
      </c>
      <c r="F3" s="20" t="s">
        <v>518</v>
      </c>
    </row>
    <row r="4" customFormat="false" ht="15" hidden="false" customHeight="false" outlineLevel="0" collapsed="false">
      <c r="A4" s="21" t="s">
        <v>20</v>
      </c>
      <c r="B4" s="21" t="n">
        <f aca="false">COUNTIF(Katalogübersicht!$B$6:$B$77,A4)</f>
        <v>3</v>
      </c>
      <c r="C4" s="14" t="n">
        <f aca="false">SUMIF(Katalogübersicht!$B$6:$B$77,A4,Katalogübersicht!$J$6:$J$77)</f>
        <v>23530</v>
      </c>
      <c r="D4" s="14" t="n">
        <f aca="false">SUMIF(Katalogübersicht!$B$6:$B$77,A4,Katalogübersicht!$K$6:$K$77)</f>
        <v>448</v>
      </c>
      <c r="E4" s="14" t="n">
        <f aca="false">SUMIF(Katalogübersicht!$B$6:$B$77,A4,Katalogübersicht!$L$6:$L$77)</f>
        <v>9079</v>
      </c>
      <c r="F4" s="15" t="n">
        <f aca="false">SUMIF(Katalogübersicht!$B$6:$B$77,A4,Katalogübersicht!$N$6:$N$77)</f>
        <v>2370</v>
      </c>
    </row>
    <row r="5" customFormat="false" ht="15" hidden="false" customHeight="false" outlineLevel="0" collapsed="false">
      <c r="A5" s="21" t="s">
        <v>49</v>
      </c>
      <c r="B5" s="21" t="n">
        <f aca="false">COUNTIF(Katalogübersicht!$B$6:$B$77,A5)</f>
        <v>5</v>
      </c>
      <c r="C5" s="14" t="n">
        <f aca="false">SUMIF(Katalogübersicht!$B$6:$B$77,A5,Katalogübersicht!$J$6:$J$77)</f>
        <v>21229</v>
      </c>
      <c r="D5" s="14" t="n">
        <f aca="false">SUMIF(Katalogübersicht!$B$6:$B$77,A5,Katalogübersicht!$K$6:$K$77)</f>
        <v>457</v>
      </c>
      <c r="E5" s="14" t="n">
        <f aca="false">SUMIF(Katalogübersicht!$B$6:$B$77,A5,Katalogübersicht!$L$6:$L$77)</f>
        <v>4145</v>
      </c>
      <c r="F5" s="15" t="n">
        <f aca="false">SUMIF(Katalogübersicht!$B$6:$B$77,A5,Katalogübersicht!$N$6:$N$77)</f>
        <v>3050</v>
      </c>
    </row>
    <row r="6" customFormat="false" ht="15" hidden="false" customHeight="false" outlineLevel="0" collapsed="false">
      <c r="A6" s="21" t="s">
        <v>93</v>
      </c>
      <c r="B6" s="21" t="n">
        <f aca="false">COUNTIF(Katalogübersicht!$B$6:$B$77,A6)</f>
        <v>3</v>
      </c>
      <c r="C6" s="14" t="n">
        <f aca="false">SUMIF(Katalogübersicht!$B$6:$B$77,A6,Katalogübersicht!$J$6:$J$77)</f>
        <v>12469</v>
      </c>
      <c r="D6" s="14" t="n">
        <f aca="false">SUMIF(Katalogübersicht!$B$6:$B$77,A6,Katalogübersicht!$K$6:$K$77)</f>
        <v>675</v>
      </c>
      <c r="E6" s="14" t="n">
        <f aca="false">SUMIF(Katalogübersicht!$B$6:$B$77,A6,Katalogübersicht!$L$6:$L$77)</f>
        <v>1850</v>
      </c>
      <c r="F6" s="15" t="n">
        <f aca="false">SUMIF(Katalogübersicht!$B$6:$B$77,A6,Katalogübersicht!$N$6:$N$77)</f>
        <v>1670</v>
      </c>
    </row>
    <row r="7" customFormat="false" ht="15" hidden="false" customHeight="false" outlineLevel="0" collapsed="false">
      <c r="A7" s="21" t="s">
        <v>117</v>
      </c>
      <c r="B7" s="21" t="n">
        <f aca="false">COUNTIF(Katalogübersicht!$B$6:$B$77,A7)</f>
        <v>12</v>
      </c>
      <c r="C7" s="14" t="n">
        <f aca="false">SUMIF(Katalogübersicht!$B$6:$B$77,A7,Katalogübersicht!$J$6:$J$77)</f>
        <v>14925</v>
      </c>
      <c r="D7" s="14" t="n">
        <f aca="false">SUMIF(Katalogübersicht!$B$6:$B$77,A7,Katalogübersicht!$K$6:$K$77)</f>
        <v>1274</v>
      </c>
      <c r="E7" s="14" t="n">
        <f aca="false">SUMIF(Katalogübersicht!$B$6:$B$77,A7,Katalogübersicht!$L$6:$L$77)</f>
        <v>10308</v>
      </c>
      <c r="F7" s="15" t="n">
        <f aca="false">SUMIF(Katalogübersicht!$B$6:$B$77,A7,Katalogübersicht!$N$6:$N$77)</f>
        <v>4480</v>
      </c>
    </row>
    <row r="8" customFormat="false" ht="15" hidden="false" customHeight="false" outlineLevel="0" collapsed="false">
      <c r="A8" s="21" t="s">
        <v>214</v>
      </c>
      <c r="B8" s="21" t="n">
        <f aca="false">COUNTIF(Katalogübersicht!$B$6:$B$77,A8)</f>
        <v>6</v>
      </c>
      <c r="C8" s="14" t="n">
        <f aca="false">SUMIF(Katalogübersicht!$B$6:$B$77,A8,Katalogübersicht!$J$6:$J$77)</f>
        <v>4252</v>
      </c>
      <c r="D8" s="14" t="n">
        <f aca="false">SUMIF(Katalogübersicht!$B$6:$B$77,A8,Katalogübersicht!$K$6:$K$77)</f>
        <v>268</v>
      </c>
      <c r="E8" s="14" t="n">
        <f aca="false">SUMIF(Katalogübersicht!$B$6:$B$77,A8,Katalogübersicht!$L$6:$L$77)</f>
        <v>2372</v>
      </c>
      <c r="F8" s="15" t="n">
        <f aca="false">SUMIF(Katalogübersicht!$B$6:$B$77,A8,Katalogübersicht!$N$6:$N$77)</f>
        <v>1940</v>
      </c>
    </row>
    <row r="9" customFormat="false" ht="15" hidden="false" customHeight="false" outlineLevel="0" collapsed="false">
      <c r="A9" s="21" t="s">
        <v>263</v>
      </c>
      <c r="B9" s="21" t="n">
        <f aca="false">COUNTIF(Katalogübersicht!$B$6:$B$77,A9)</f>
        <v>16</v>
      </c>
      <c r="C9" s="14" t="n">
        <f aca="false">SUMIF(Katalogübersicht!$B$6:$B$77,A9,Katalogübersicht!$J$6:$J$77)</f>
        <v>22898</v>
      </c>
      <c r="D9" s="14" t="n">
        <f aca="false">SUMIF(Katalogübersicht!$B$6:$B$77,A9,Katalogübersicht!$K$6:$K$77)</f>
        <v>1156</v>
      </c>
      <c r="E9" s="14" t="n">
        <f aca="false">SUMIF(Katalogübersicht!$B$6:$B$77,A9,Katalogübersicht!$L$6:$L$77)</f>
        <v>4283</v>
      </c>
      <c r="F9" s="15" t="n">
        <f aca="false">SUMIF(Katalogübersicht!$B$6:$B$77,A9,Katalogübersicht!$N$6:$N$77)</f>
        <v>6440</v>
      </c>
    </row>
    <row r="10" customFormat="false" ht="15" hidden="false" customHeight="false" outlineLevel="0" collapsed="false">
      <c r="A10" s="21" t="s">
        <v>378</v>
      </c>
      <c r="B10" s="21" t="n">
        <f aca="false">COUNTIF(Katalogübersicht!$B$6:$B$77,A10)</f>
        <v>5</v>
      </c>
      <c r="C10" s="14" t="n">
        <f aca="false">SUMIF(Katalogübersicht!$B$6:$B$77,A10,Katalogübersicht!$J$6:$J$77)</f>
        <v>676</v>
      </c>
      <c r="D10" s="14" t="n">
        <f aca="false">SUMIF(Katalogübersicht!$B$6:$B$77,A10,Katalogübersicht!$K$6:$K$77)</f>
        <v>54</v>
      </c>
      <c r="E10" s="14" t="n">
        <f aca="false">SUMIF(Katalogübersicht!$B$6:$B$77,A10,Katalogübersicht!$L$6:$L$77)</f>
        <v>0</v>
      </c>
      <c r="F10" s="15" t="n">
        <f aca="false">SUMIF(Katalogübersicht!$B$6:$B$77,A10,Katalogübersicht!$N$6:$N$77)</f>
        <v>950</v>
      </c>
    </row>
    <row r="11" customFormat="false" ht="15" hidden="false" customHeight="false" outlineLevel="0" collapsed="false">
      <c r="A11" s="21" t="s">
        <v>412</v>
      </c>
      <c r="B11" s="21" t="n">
        <f aca="false">COUNTIF(Katalogübersicht!$B$6:$B$77,A11)</f>
        <v>4</v>
      </c>
      <c r="C11" s="14" t="n">
        <f aca="false">SUMIF(Katalogübersicht!$B$6:$B$77,A11,Katalogübersicht!$J$6:$J$77)</f>
        <v>285</v>
      </c>
      <c r="D11" s="14" t="n">
        <f aca="false">SUMIF(Katalogübersicht!$B$6:$B$77,A11,Katalogübersicht!$K$6:$K$77)</f>
        <v>125</v>
      </c>
      <c r="E11" s="14" t="n">
        <f aca="false">SUMIF(Katalogübersicht!$B$6:$B$77,A11,Katalogübersicht!$L$6:$L$77)</f>
        <v>0</v>
      </c>
      <c r="F11" s="15" t="n">
        <f aca="false">SUMIF(Katalogübersicht!$B$6:$B$77,A11,Katalogübersicht!$N$6:$N$77)</f>
        <v>760</v>
      </c>
    </row>
    <row r="12" customFormat="false" ht="15" hidden="false" customHeight="false" outlineLevel="0" collapsed="false">
      <c r="A12" s="21" t="s">
        <v>435</v>
      </c>
      <c r="B12" s="21" t="n">
        <f aca="false">COUNTIF(Katalogübersicht!$B$6:$B$77,A12)</f>
        <v>9</v>
      </c>
      <c r="C12" s="14" t="n">
        <f aca="false">SUMIF(Katalogübersicht!$B$6:$B$77,A12,Katalogübersicht!$J$6:$J$77)</f>
        <v>703</v>
      </c>
      <c r="D12" s="14" t="n">
        <f aca="false">SUMIF(Katalogübersicht!$B$6:$B$77,A12,Katalogübersicht!$K$6:$K$77)</f>
        <v>119</v>
      </c>
      <c r="E12" s="14" t="n">
        <f aca="false">SUMIF(Katalogübersicht!$B$6:$B$77,A12,Katalogübersicht!$L$6:$L$77)</f>
        <v>163</v>
      </c>
      <c r="F12" s="15" t="n">
        <f aca="false">SUMIF(Katalogübersicht!$B$6:$B$77,A12,Katalogübersicht!$N$6:$N$77)</f>
        <v>1710</v>
      </c>
    </row>
    <row r="13" customFormat="false" ht="15" hidden="false" customHeight="false" outlineLevel="0" collapsed="false">
      <c r="A13" s="12" t="s">
        <v>519</v>
      </c>
      <c r="B13" s="13" t="n">
        <f aca="false">SUM(B4:B12)</f>
        <v>63</v>
      </c>
      <c r="C13" s="13" t="n">
        <f aca="false">SUM(C4:C12)</f>
        <v>100967</v>
      </c>
      <c r="D13" s="13" t="n">
        <f aca="false">SUM(D4:D12)</f>
        <v>4576</v>
      </c>
      <c r="E13" s="13" t="n">
        <f aca="false">SUM(E4:E12)</f>
        <v>32200</v>
      </c>
      <c r="F13" s="16" t="n">
        <f aca="false">SUM(F4:F12)</f>
        <v>23370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2026-09-24T17:17:46Z</dcterms:created>
  <dc:creator>openpyxl</dc:creator>
  <dc:description/>
  <dc:language>en-US</dc:language>
  <cp:lastModifiedBy/>
  <dcterms:modified xsi:type="dcterms:W3CDTF">2026-09-24T17:17:46Z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